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-ccoronado\Documents\1 - Transparencia\Presupuesto\b. Ejecucion del presupuesto\2022\"/>
    </mc:Choice>
  </mc:AlternateContent>
  <xr:revisionPtr revIDLastSave="0" documentId="13_ncr:1_{B16A741A-9DB0-4085-9BD3-AF564643869C}" xr6:coauthVersionLast="47" xr6:coauthVersionMax="47" xr10:uidLastSave="{00000000-0000-0000-0000-000000000000}"/>
  <bookViews>
    <workbookView xWindow="20370" yWindow="-120" windowWidth="29040" windowHeight="15840" xr2:uid="{00000000-000D-0000-FFFF-FFFF00000000}"/>
  </bookViews>
  <sheets>
    <sheet name="P2 Presupuesto Aprobado-Ejec " sheetId="2" r:id="rId1"/>
  </sheets>
  <definedNames>
    <definedName name="Print_Area" localSheetId="0">'P2 Presupuesto Aprobado-Ejec '!$B$1:$S$98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9" i="2" l="1"/>
  <c r="J18" i="2"/>
  <c r="J11" i="2"/>
  <c r="J28" i="2"/>
  <c r="J54" i="2"/>
  <c r="J36" i="2"/>
  <c r="J26" i="2"/>
  <c r="J24" i="2"/>
  <c r="J23" i="2"/>
  <c r="J12" i="2"/>
  <c r="J14" i="2"/>
  <c r="J17" i="2"/>
  <c r="J13" i="2"/>
  <c r="I31" i="2" l="1"/>
  <c r="I37" i="2"/>
  <c r="I29" i="2"/>
  <c r="I28" i="2" s="1"/>
  <c r="I27" i="2"/>
  <c r="I26" i="2"/>
  <c r="I25" i="2"/>
  <c r="I19" i="2"/>
  <c r="I18" i="2" s="1"/>
  <c r="I17" i="2"/>
  <c r="I13" i="2"/>
  <c r="I12" i="2" s="1"/>
  <c r="H37" i="2"/>
  <c r="H35" i="2"/>
  <c r="H31" i="2"/>
  <c r="H28" i="2" s="1"/>
  <c r="H27" i="2"/>
  <c r="H26" i="2"/>
  <c r="H25" i="2"/>
  <c r="H18" i="2" s="1"/>
  <c r="H19" i="2"/>
  <c r="H17" i="2"/>
  <c r="H13" i="2"/>
  <c r="H12" i="2" s="1"/>
  <c r="F13" i="2"/>
  <c r="G30" i="2"/>
  <c r="G28" i="2" s="1"/>
  <c r="G26" i="2"/>
  <c r="G25" i="2"/>
  <c r="G24" i="2"/>
  <c r="G19" i="2"/>
  <c r="G18" i="2" s="1"/>
  <c r="G17" i="2"/>
  <c r="G13" i="2"/>
  <c r="G12" i="2" s="1"/>
  <c r="F18" i="2"/>
  <c r="F19" i="2"/>
  <c r="F17" i="2"/>
  <c r="D85" i="2"/>
  <c r="D12" i="2"/>
  <c r="D18" i="2"/>
  <c r="D28" i="2"/>
  <c r="D54" i="2"/>
  <c r="H11" i="2" l="1"/>
  <c r="G11" i="2"/>
  <c r="I11" i="2"/>
  <c r="F12" i="2"/>
  <c r="F11" i="2" s="1"/>
</calcChain>
</file>

<file path=xl/sharedStrings.xml><?xml version="1.0" encoding="utf-8"?>
<sst xmlns="http://schemas.openxmlformats.org/spreadsheetml/2006/main" count="99" uniqueCount="99">
  <si>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</si>
  <si>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</si>
  <si>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</si>
  <si>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</si>
  <si>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</si>
  <si>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</si>
  <si>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</si>
  <si>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</si>
  <si>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</si>
  <si>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</si>
  <si>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</si>
  <si>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</si>
  <si>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</si>
  <si>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</si>
  <si>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</si>
  <si>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</si>
  <si>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</si>
  <si>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</si>
  <si>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</si>
  <si>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</si>
  <si>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</si>
  <si>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</si>
  <si>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</si>
  <si>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</si>
  <si>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</si>
  <si>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</si>
  <si>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</si>
  <si>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</si>
  <si>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</si>
  <si>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</si>
  <si>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</si>
  <si>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</si>
  <si>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</si>
  <si>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</si>
  <si>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</si>
  <si>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</si>
  <si>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</si>
  <si>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</si>
  <si>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</si>
  <si>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</si>
  <si>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</si>
  <si>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</si>
  <si>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</si>
  <si>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</si>
  <si>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</si>
  <si>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</si>
  <si>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</si>
  <si>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</si>
  <si>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</si>
  <si>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</si>
  <si>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</si>
  <si>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</si>
  <si>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</si>
  <si>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</si>
  <si>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</si>
  <si>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</si>
  <si>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</si>
  <si>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</si>
  <si>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</si>
  <si>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</si>
  <si>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</si>
  <si>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</si>
  <si>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</si>
  <si>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</si>
  <si>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</si>
  <si>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</si>
  <si>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</si>
  <si>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</si>
  <si>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</si>
  <si>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</si>
  <si>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</si>
  <si>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</si>
  <si>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</si>
  <si>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</si>
  <si>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</si>
  <si>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</si>
  <si>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</si>
  <si>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</si>
  <si>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</si>
  <si>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</si>
  <si>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</si>
  <si>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</si>
  <si>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</si>
  <si>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</si>
  <si>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</si>
  <si>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</si>
  <si>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</si>
  <si>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</si>
  <si>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</si>
  <si>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</si>
  <si>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</si>
  <si>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</si>
  <si>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</si>
  <si>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</si>
  <si>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t>COMISIÓN REGULADORA DE PRÁCTICAS DESLEALES EN EL COMERCIO Y SOBRE MEDIDAS DE SALVAGUARDIAS (CDC)</t>
  </si>
  <si>
    <t>Fuente: SIGEF</t>
  </si>
  <si>
    <t>Año 2022</t>
  </si>
  <si>
    <t>Gabriela Calderón</t>
  </si>
  <si>
    <t>Encargada Departamento Administrativo y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</si>
</sst>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.0_);_(* \(#,##0.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9"/>
      <color indexed="8"/>
      <name val="Arial Narrow"/>
      <family val="2"/>
    </font>
    <font>
      <b/>
      <sz val="9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/>
      <right/>
      <top style="thick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4">
    <xf numFmtId="0" fontId="0" fillId="0" borderId="0" xfId="0"/>
    <xf numFmtId="0" fontId="3" fillId="0" borderId="1" xfId="0" applyFont="1" applyBorder="1" applyAlignment="1">
      <alignment horizontal="left"/>
    </xf>
    <xf numFmtId="164" fontId="3" fillId="0" borderId="1" xfId="0" applyNumberFormat="1" applyFont="1" applyBorder="1"/>
    <xf numFmtId="0" fontId="3" fillId="0" borderId="0" xfId="0" applyFont="1" applyAlignment="1">
      <alignment horizontal="left" indent="1"/>
    </xf>
    <xf numFmtId="164" fontId="3" fillId="0" borderId="0" xfId="0" applyNumberFormat="1" applyFont="1"/>
    <xf numFmtId="0" fontId="0" fillId="0" borderId="0" xfId="0" applyAlignment="1">
      <alignment horizontal="left" indent="2"/>
    </xf>
    <xf numFmtId="164" fontId="0" fillId="0" borderId="0" xfId="0" applyNumberFormat="1"/>
    <xf numFmtId="164" fontId="3" fillId="2" borderId="2" xfId="0" applyNumberFormat="1" applyFont="1" applyFill="1" applyBorder="1"/>
    <xf numFmtId="0" fontId="2" fillId="2" borderId="2" xfId="0" applyFont="1" applyFill="1" applyBorder="1" applyAlignment="1">
      <alignment vertical="center"/>
    </xf>
    <xf numFmtId="0" fontId="2" fillId="3" borderId="3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0" fillId="0" borderId="10" xfId="0" applyBorder="1"/>
    <xf numFmtId="43" fontId="0" fillId="0" borderId="0" xfId="1" applyFont="1"/>
    <xf numFmtId="0" fontId="3" fillId="0" borderId="0" xfId="0" applyFont="1"/>
    <xf numFmtId="43" fontId="3" fillId="0" borderId="0" xfId="1" applyFont="1"/>
    <xf numFmtId="43" fontId="3" fillId="0" borderId="0" xfId="0" applyNumberFormat="1" applyFont="1"/>
    <xf numFmtId="43" fontId="0" fillId="0" borderId="7" xfId="1" applyFont="1" applyBorder="1"/>
    <xf numFmtId="43" fontId="0" fillId="0" borderId="0" xfId="1" applyFont="1" applyFill="1" applyBorder="1"/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Border="1" applyAlignment="1">
      <alignment horizontal="center" vertical="top" wrapText="1" readingOrder="1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43" fontId="8" fillId="0" borderId="12" xfId="1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2" fillId="3" borderId="11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628651</xdr:colOff>
      <xdr:row>2</xdr:row>
      <xdr:rowOff>152400</xdr:rowOff>
    </xdr:from>
    <xdr:to>
      <xdr:col>17</xdr:col>
      <xdr:colOff>609600</xdr:colOff>
      <xdr:row>5</xdr:row>
      <xdr:rowOff>19050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8307051" y="533400"/>
          <a:ext cx="150494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</a:p>
      </xdr:txBody>
    </xdr:sp>
    <xdr:clientData/>
  </xdr:twoCellAnchor>
  <xdr:twoCellAnchor>
    <xdr:from>
      <xdr:col>2</xdr:col>
      <xdr:colOff>9525</xdr:colOff>
      <xdr:row>2</xdr:row>
      <xdr:rowOff>152400</xdr:rowOff>
    </xdr:from>
    <xdr:to>
      <xdr:col>2</xdr:col>
      <xdr:colOff>1647824</xdr:colOff>
      <xdr:row>5</xdr:row>
      <xdr:rowOff>19050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1533525" y="533400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  <a:r>
            <a:rPr lang="es-US" sz="1100" baseline="0"/>
            <a:t> MIN.                      (si aplica)</a:t>
          </a:r>
          <a:endParaRPr lang="es-US" sz="1100"/>
        </a:p>
      </xdr:txBody>
    </xdr:sp>
    <xdr:clientData/>
  </xdr:twoCellAnchor>
  <xdr:twoCellAnchor editAs="oneCell">
    <xdr:from>
      <xdr:col>14</xdr:col>
      <xdr:colOff>209550</xdr:colOff>
      <xdr:row>1</xdr:row>
      <xdr:rowOff>0</xdr:rowOff>
    </xdr:from>
    <xdr:to>
      <xdr:col>17</xdr:col>
      <xdr:colOff>638175</xdr:colOff>
      <xdr:row>7</xdr:row>
      <xdr:rowOff>148078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B948D5FA-883A-489F-8CF9-9F8C3379B5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811750" y="190500"/>
          <a:ext cx="2714625" cy="156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0</xdr:row>
      <xdr:rowOff>38100</xdr:rowOff>
    </xdr:from>
    <xdr:to>
      <xdr:col>2</xdr:col>
      <xdr:colOff>1704975</xdr:colOff>
      <xdr:row>7</xdr:row>
      <xdr:rowOff>140961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13EF12ED-DABB-4340-9E78-21E59D07BB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" y="38100"/>
          <a:ext cx="1704975" cy="17125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3:S94"/>
  <sheetViews>
    <sheetView showGridLines="0" tabSelected="1" zoomScaleNormal="100" workbookViewId="0">
      <selection activeCell="J28" sqref="J28"/>
    </sheetView>
  </sheetViews>
  <sheetFormatPr baseColWidth="10" defaultColWidth="11.42578125" defaultRowHeight="15" x14ac:dyDescent="0.25"/>
  <cols>
    <col min="3" max="3" width="93.7109375" bestFit="1" customWidth="1"/>
    <col min="4" max="4" width="17.5703125" customWidth="1"/>
    <col min="5" max="5" width="16.7109375" customWidth="1"/>
    <col min="6" max="7" width="13.140625" bestFit="1" customWidth="1"/>
    <col min="8" max="8" width="14.140625" bestFit="1" customWidth="1"/>
    <col min="9" max="9" width="13.140625" bestFit="1" customWidth="1"/>
    <col min="10" max="10" width="13.85546875" bestFit="1" customWidth="1"/>
  </cols>
  <sheetData>
    <row r="3" spans="3:19" ht="28.5" customHeight="1" x14ac:dyDescent="0.25">
      <c r="C3" s="20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</row>
    <row r="4" spans="3:19" ht="21" customHeight="1" x14ac:dyDescent="0.25">
      <c r="C4" s="18" t="s">
        <v>94</v>
      </c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</row>
    <row r="5" spans="3:19" ht="15.75" x14ac:dyDescent="0.25">
      <c r="C5" s="27" t="s">
        <v>96</v>
      </c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</row>
    <row r="6" spans="3:19" ht="15.75" customHeight="1" x14ac:dyDescent="0.25">
      <c r="C6" s="22" t="s">
        <v>91</v>
      </c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</row>
    <row r="7" spans="3:19" ht="15.75" customHeight="1" x14ac:dyDescent="0.25">
      <c r="C7" s="23" t="s">
        <v>76</v>
      </c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</row>
    <row r="9" spans="3:19" ht="25.5" customHeight="1" x14ac:dyDescent="0.25">
      <c r="C9" s="24" t="s">
        <v>66</v>
      </c>
      <c r="D9" s="25" t="s">
        <v>93</v>
      </c>
      <c r="E9" s="25" t="s">
        <v>92</v>
      </c>
      <c r="F9" s="31" t="s">
        <v>90</v>
      </c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3"/>
    </row>
    <row r="10" spans="3:19" x14ac:dyDescent="0.25">
      <c r="C10" s="24"/>
      <c r="D10" s="26"/>
      <c r="E10" s="26"/>
      <c r="F10" s="9" t="s">
        <v>78</v>
      </c>
      <c r="G10" s="9" t="s">
        <v>79</v>
      </c>
      <c r="H10" s="9" t="s">
        <v>80</v>
      </c>
      <c r="I10" s="9" t="s">
        <v>81</v>
      </c>
      <c r="J10" s="10" t="s">
        <v>82</v>
      </c>
      <c r="K10" s="9" t="s">
        <v>83</v>
      </c>
      <c r="L10" s="10" t="s">
        <v>84</v>
      </c>
      <c r="M10" s="9" t="s">
        <v>85</v>
      </c>
      <c r="N10" s="9" t="s">
        <v>86</v>
      </c>
      <c r="O10" s="9" t="s">
        <v>87</v>
      </c>
      <c r="P10" s="9" t="s">
        <v>88</v>
      </c>
      <c r="Q10" s="10" t="s">
        <v>89</v>
      </c>
      <c r="R10" s="9" t="s">
        <v>77</v>
      </c>
    </row>
    <row r="11" spans="3:19" x14ac:dyDescent="0.25">
      <c r="C11" s="1" t="s">
        <v>0</v>
      </c>
      <c r="D11" s="2"/>
      <c r="E11" s="2"/>
      <c r="F11" s="2">
        <f>+F12+F18</f>
        <v>3095140.6999999997</v>
      </c>
      <c r="G11" s="2">
        <f>+G12+G18+G28</f>
        <v>5116391.7300000004</v>
      </c>
      <c r="H11" s="2">
        <f>+H12+H18+H28</f>
        <v>5739876.46</v>
      </c>
      <c r="I11" s="2">
        <f>+I12+I18+I28</f>
        <v>4629396.08</v>
      </c>
      <c r="J11" s="2">
        <f>+J12+J18+J28+J54</f>
        <v>7308013.129999999</v>
      </c>
      <c r="K11" s="2"/>
      <c r="L11" s="2"/>
      <c r="M11" s="2"/>
      <c r="N11" s="2"/>
      <c r="O11" s="2"/>
      <c r="P11" s="2"/>
      <c r="Q11" s="2"/>
      <c r="R11" s="2"/>
    </row>
    <row r="12" spans="3:19" x14ac:dyDescent="0.25">
      <c r="C12" s="3" t="s">
        <v>1</v>
      </c>
      <c r="D12" s="4">
        <f>+D13+D14+D15+D16+D17</f>
        <v>47042450</v>
      </c>
      <c r="E12" s="4"/>
      <c r="F12" s="15">
        <f>+F13+F17</f>
        <v>2909152.8899999997</v>
      </c>
      <c r="G12" s="14">
        <f>+G13+G14+G17</f>
        <v>2924539.4600000004</v>
      </c>
      <c r="H12" s="15">
        <f>+H13+H14+H17</f>
        <v>2898803.69</v>
      </c>
      <c r="I12" s="15">
        <f>+I13+I14+I17</f>
        <v>2867098.94</v>
      </c>
      <c r="J12" s="15">
        <f>+J13+J14+J17</f>
        <v>5149701.97</v>
      </c>
    </row>
    <row r="13" spans="3:19" x14ac:dyDescent="0.25">
      <c r="C13" s="5" t="s">
        <v>2</v>
      </c>
      <c r="D13" s="6">
        <v>37365759</v>
      </c>
      <c r="E13" s="6"/>
      <c r="F13" s="12">
        <f>2298926.67+30000+55000+125000+F14</f>
        <v>2550726.67</v>
      </c>
      <c r="G13" s="12">
        <f>2299623.33+14000+55000+125000+29072.45</f>
        <v>2522695.7800000003</v>
      </c>
      <c r="H13" s="12">
        <f>2319950+55000+125000</f>
        <v>2499950</v>
      </c>
      <c r="I13" s="12">
        <f>2292450+55000+125000</f>
        <v>2472450</v>
      </c>
      <c r="J13" s="12">
        <f>2264950+25080+55000+125000</f>
        <v>2470030</v>
      </c>
    </row>
    <row r="14" spans="3:19" x14ac:dyDescent="0.25">
      <c r="C14" s="5" t="s">
        <v>3</v>
      </c>
      <c r="D14" s="6">
        <v>5362700</v>
      </c>
      <c r="E14" s="6"/>
      <c r="F14" s="12">
        <v>41800</v>
      </c>
      <c r="G14" s="16">
        <v>41800</v>
      </c>
      <c r="H14" s="12">
        <v>41800</v>
      </c>
      <c r="I14" s="17">
        <v>41800</v>
      </c>
      <c r="J14" s="17">
        <f>41800+2285393.05</f>
        <v>2327193.0499999998</v>
      </c>
    </row>
    <row r="15" spans="3:19" x14ac:dyDescent="0.25">
      <c r="C15" s="5" t="s">
        <v>4</v>
      </c>
      <c r="D15" s="6">
        <v>50000</v>
      </c>
      <c r="E15" s="6"/>
      <c r="F15" s="12"/>
      <c r="G15" s="12"/>
      <c r="H15" s="12"/>
      <c r="I15" s="12"/>
      <c r="S15" s="11"/>
    </row>
    <row r="16" spans="3:19" x14ac:dyDescent="0.25">
      <c r="C16" s="5" t="s">
        <v>5</v>
      </c>
      <c r="D16" s="6">
        <v>40000</v>
      </c>
      <c r="E16" s="6"/>
      <c r="F16" s="12"/>
      <c r="G16" s="12"/>
      <c r="H16" s="12"/>
      <c r="I16" s="12"/>
    </row>
    <row r="17" spans="3:10" x14ac:dyDescent="0.25">
      <c r="C17" s="5" t="s">
        <v>6</v>
      </c>
      <c r="D17" s="6">
        <v>4223991</v>
      </c>
      <c r="E17" s="6"/>
      <c r="F17" s="12">
        <f>18140.47+178133.79+162151.96</f>
        <v>358426.22</v>
      </c>
      <c r="G17" s="12">
        <f>162957.89+178908.32+18177.47</f>
        <v>360043.68000000005</v>
      </c>
      <c r="H17" s="12">
        <f>161515.51+177496.45+18041.73</f>
        <v>357053.69</v>
      </c>
      <c r="I17" s="12">
        <f>159565.76+175543.95+17739.23</f>
        <v>352848.94</v>
      </c>
      <c r="J17" s="12">
        <f>159394.18+175372.13+17712.61</f>
        <v>352478.92</v>
      </c>
    </row>
    <row r="18" spans="3:10" x14ac:dyDescent="0.25">
      <c r="C18" s="3" t="s">
        <v>7</v>
      </c>
      <c r="D18" s="4">
        <f>+D19+D20+D21+D22+D23+D24+D25+D26+D27</f>
        <v>18790978</v>
      </c>
      <c r="E18" s="4"/>
      <c r="F18" s="14">
        <f>+F19</f>
        <v>185987.81</v>
      </c>
      <c r="G18" s="14">
        <f>+G19+G20+G22+G24+G25+G26+G27</f>
        <v>1832077.5899999999</v>
      </c>
      <c r="H18" s="15">
        <f>+H19+H23+H24+H25+H26+H27</f>
        <v>2451294.13</v>
      </c>
      <c r="I18" s="15">
        <f>+I19+I22+I23+I24+I25+I26+I27</f>
        <v>1245696.3400000001</v>
      </c>
      <c r="J18" s="14">
        <f>+J19+J23+J24+J25+J26+J27</f>
        <v>1939702.8099999998</v>
      </c>
    </row>
    <row r="19" spans="3:10" x14ac:dyDescent="0.25">
      <c r="C19" s="5" t="s">
        <v>8</v>
      </c>
      <c r="D19" s="6">
        <v>2035044</v>
      </c>
      <c r="E19" s="6"/>
      <c r="F19" s="12">
        <f>122527.58+4384.34+58175.89+900</f>
        <v>185987.81</v>
      </c>
      <c r="G19" s="12">
        <f>1006+53158.8+4392.56+40384.62+70789.13</f>
        <v>169731.11000000002</v>
      </c>
      <c r="H19" s="12">
        <f>393+53158.8+4400+68795.44</f>
        <v>126747.24</v>
      </c>
      <c r="I19" s="12">
        <f>69374.85+4406.16+50160.25+1955</f>
        <v>125896.26000000001</v>
      </c>
      <c r="J19" s="12">
        <f>900+59661.78+4412.3+15410.39</f>
        <v>80384.47</v>
      </c>
    </row>
    <row r="20" spans="3:10" x14ac:dyDescent="0.25">
      <c r="C20" s="5" t="s">
        <v>9</v>
      </c>
      <c r="D20" s="6">
        <v>960000</v>
      </c>
      <c r="E20" s="6"/>
      <c r="F20" s="12"/>
      <c r="G20" s="12">
        <v>442500</v>
      </c>
      <c r="H20" s="12"/>
      <c r="I20" s="12"/>
      <c r="J20" s="12"/>
    </row>
    <row r="21" spans="3:10" x14ac:dyDescent="0.25">
      <c r="C21" s="5" t="s">
        <v>10</v>
      </c>
      <c r="D21" s="6">
        <v>774320</v>
      </c>
      <c r="E21" s="6"/>
      <c r="F21" s="12"/>
      <c r="G21" s="12"/>
      <c r="H21" s="12"/>
      <c r="I21" s="12"/>
      <c r="J21" s="12"/>
    </row>
    <row r="22" spans="3:10" x14ac:dyDescent="0.25">
      <c r="C22" s="5" t="s">
        <v>11</v>
      </c>
      <c r="D22" s="6">
        <v>725000</v>
      </c>
      <c r="E22" s="6"/>
      <c r="F22" s="12"/>
      <c r="G22" s="12">
        <v>33440</v>
      </c>
      <c r="H22" s="12"/>
      <c r="I22" s="12">
        <v>531</v>
      </c>
      <c r="J22" s="12"/>
    </row>
    <row r="23" spans="3:10" x14ac:dyDescent="0.25">
      <c r="C23" s="5" t="s">
        <v>12</v>
      </c>
      <c r="D23" s="6">
        <v>6860000</v>
      </c>
      <c r="E23" s="6"/>
      <c r="F23" s="12"/>
      <c r="G23" s="12"/>
      <c r="H23" s="12">
        <v>1055392</v>
      </c>
      <c r="I23" s="12">
        <v>523920</v>
      </c>
      <c r="J23" s="12">
        <f>1047840+40850.68</f>
        <v>1088690.68</v>
      </c>
    </row>
    <row r="24" spans="3:10" x14ac:dyDescent="0.25">
      <c r="C24" s="5" t="s">
        <v>13</v>
      </c>
      <c r="D24" s="6">
        <v>2681614</v>
      </c>
      <c r="E24" s="6"/>
      <c r="F24" s="12"/>
      <c r="G24" s="12">
        <f>468007.62+76363.07</f>
        <v>544370.68999999994</v>
      </c>
      <c r="H24" s="12">
        <v>471954.41</v>
      </c>
      <c r="I24" s="12">
        <v>3108</v>
      </c>
      <c r="J24" s="12">
        <f>243704.43+129435.12</f>
        <v>373139.55</v>
      </c>
    </row>
    <row r="25" spans="3:10" x14ac:dyDescent="0.25">
      <c r="C25" s="5" t="s">
        <v>14</v>
      </c>
      <c r="D25" s="6">
        <v>359000</v>
      </c>
      <c r="E25" s="6"/>
      <c r="F25" s="12"/>
      <c r="G25" s="12">
        <f>6587.79+84488</f>
        <v>91075.79</v>
      </c>
      <c r="H25" s="12">
        <f>38350+5793.74+25000+28320</f>
        <v>97463.739999999991</v>
      </c>
      <c r="I25" s="12">
        <f>33346.8+28320</f>
        <v>61666.8</v>
      </c>
      <c r="J25" s="12">
        <v>49513.98</v>
      </c>
    </row>
    <row r="26" spans="3:10" x14ac:dyDescent="0.25">
      <c r="C26" s="5" t="s">
        <v>15</v>
      </c>
      <c r="D26" s="6">
        <v>2454000</v>
      </c>
      <c r="E26" s="6"/>
      <c r="F26" s="12"/>
      <c r="G26" s="12">
        <f>188800+11400+313000</f>
        <v>513200</v>
      </c>
      <c r="H26" s="12">
        <f>143960+108560+34054.8</f>
        <v>286574.8</v>
      </c>
      <c r="I26" s="12">
        <f>86140+244400</f>
        <v>330540</v>
      </c>
      <c r="J26" s="12">
        <f>155840+101936.66</f>
        <v>257776.66</v>
      </c>
    </row>
    <row r="27" spans="3:10" x14ac:dyDescent="0.25">
      <c r="C27" s="5" t="s">
        <v>16</v>
      </c>
      <c r="D27" s="6">
        <v>1942000</v>
      </c>
      <c r="E27" s="6"/>
      <c r="F27" s="12"/>
      <c r="G27" s="12">
        <v>37760</v>
      </c>
      <c r="H27" s="12">
        <f>186813.95+226347.99</f>
        <v>413161.94</v>
      </c>
      <c r="I27" s="12">
        <f>159796.28+40238</f>
        <v>200034.28</v>
      </c>
      <c r="J27" s="12">
        <v>90197.47</v>
      </c>
    </row>
    <row r="28" spans="3:10" x14ac:dyDescent="0.25">
      <c r="C28" s="3" t="s">
        <v>17</v>
      </c>
      <c r="D28" s="4">
        <f>+D29+D30+D31+D32+D33+D34+D35+D37</f>
        <v>3600740</v>
      </c>
      <c r="E28" s="4"/>
      <c r="G28" s="15">
        <f>+G29+G30+G35</f>
        <v>359774.68</v>
      </c>
      <c r="H28" s="13">
        <f>+H29+H30+H31+H33+H34+H35+H37</f>
        <v>389778.63999999996</v>
      </c>
      <c r="I28" s="15">
        <f>+I29+I30+I31+I33+I35+I37</f>
        <v>516600.8</v>
      </c>
      <c r="J28" s="14">
        <f>+J30+J31+J33+J34+J36+J35</f>
        <v>183208.35</v>
      </c>
    </row>
    <row r="29" spans="3:10" x14ac:dyDescent="0.25">
      <c r="C29" s="5" t="s">
        <v>18</v>
      </c>
      <c r="D29" s="6">
        <v>226930</v>
      </c>
      <c r="E29" s="6"/>
      <c r="G29" s="12">
        <v>21075</v>
      </c>
      <c r="H29" s="12">
        <v>11745</v>
      </c>
      <c r="I29" s="12">
        <f>49899+4363</f>
        <v>54262</v>
      </c>
    </row>
    <row r="30" spans="3:10" x14ac:dyDescent="0.25">
      <c r="C30" s="5" t="s">
        <v>19</v>
      </c>
      <c r="D30" s="6">
        <v>78500</v>
      </c>
      <c r="E30" s="6"/>
      <c r="G30" s="12">
        <f>17700+28999.68</f>
        <v>46699.68</v>
      </c>
      <c r="H30" s="12">
        <v>329.99</v>
      </c>
      <c r="I30" s="12">
        <v>49194.2</v>
      </c>
      <c r="J30">
        <v>746.35</v>
      </c>
    </row>
    <row r="31" spans="3:10" x14ac:dyDescent="0.25">
      <c r="C31" s="5" t="s">
        <v>20</v>
      </c>
      <c r="D31" s="6">
        <v>501520</v>
      </c>
      <c r="E31" s="6"/>
      <c r="G31" s="12"/>
      <c r="H31" s="12">
        <f>9705.5+27799.82+3540</f>
        <v>41045.32</v>
      </c>
      <c r="I31" s="12">
        <f>74340+105456.6+17700</f>
        <v>197496.6</v>
      </c>
      <c r="J31">
        <v>3450</v>
      </c>
    </row>
    <row r="32" spans="3:10" x14ac:dyDescent="0.25">
      <c r="C32" s="5" t="s">
        <v>21</v>
      </c>
      <c r="D32" s="6">
        <v>6000</v>
      </c>
      <c r="E32" s="6"/>
      <c r="G32" s="12"/>
      <c r="H32" s="12"/>
      <c r="I32" s="12"/>
    </row>
    <row r="33" spans="3:10" x14ac:dyDescent="0.25">
      <c r="C33" s="5" t="s">
        <v>22</v>
      </c>
      <c r="D33" s="6">
        <v>49000</v>
      </c>
      <c r="E33" s="6"/>
      <c r="G33" s="12"/>
      <c r="H33" s="12">
        <v>19667.98</v>
      </c>
      <c r="I33" s="12">
        <v>3009</v>
      </c>
      <c r="J33" s="12">
        <v>413</v>
      </c>
    </row>
    <row r="34" spans="3:10" x14ac:dyDescent="0.25">
      <c r="C34" s="5" t="s">
        <v>23</v>
      </c>
      <c r="D34" s="6">
        <v>19420</v>
      </c>
      <c r="E34" s="6"/>
      <c r="G34" s="12"/>
      <c r="H34" s="12">
        <v>11497.29</v>
      </c>
      <c r="I34" s="12"/>
      <c r="J34" s="12">
        <v>3835</v>
      </c>
    </row>
    <row r="35" spans="3:10" x14ac:dyDescent="0.25">
      <c r="C35" s="5" t="s">
        <v>24</v>
      </c>
      <c r="D35" s="6">
        <v>1865000</v>
      </c>
      <c r="E35" s="6"/>
      <c r="G35" s="12">
        <v>292000</v>
      </c>
      <c r="H35" s="12">
        <f>192000+30000</f>
        <v>222000</v>
      </c>
      <c r="I35" s="12">
        <v>193000</v>
      </c>
      <c r="J35" s="12">
        <v>149500</v>
      </c>
    </row>
    <row r="36" spans="3:10" x14ac:dyDescent="0.25">
      <c r="C36" s="5" t="s">
        <v>25</v>
      </c>
      <c r="D36" s="6"/>
      <c r="E36" s="6"/>
      <c r="G36" s="12"/>
      <c r="H36" s="12"/>
      <c r="I36" s="12"/>
      <c r="J36" s="12">
        <f>17464+7800</f>
        <v>25264</v>
      </c>
    </row>
    <row r="37" spans="3:10" x14ac:dyDescent="0.25">
      <c r="C37" s="5" t="s">
        <v>26</v>
      </c>
      <c r="D37" s="6">
        <v>854370</v>
      </c>
      <c r="E37" s="6"/>
      <c r="H37" s="12">
        <f>472+13356.06+7420+62245</f>
        <v>83493.06</v>
      </c>
      <c r="I37" s="12">
        <f>3540+2124+13975</f>
        <v>19639</v>
      </c>
    </row>
    <row r="38" spans="3:10" x14ac:dyDescent="0.25">
      <c r="C38" s="3" t="s">
        <v>27</v>
      </c>
      <c r="D38" s="4"/>
      <c r="E38" s="4"/>
    </row>
    <row r="39" spans="3:10" x14ac:dyDescent="0.25">
      <c r="C39" s="5" t="s">
        <v>28</v>
      </c>
      <c r="D39" s="6"/>
      <c r="E39" s="6"/>
    </row>
    <row r="40" spans="3:10" x14ac:dyDescent="0.25">
      <c r="C40" s="5" t="s">
        <v>29</v>
      </c>
      <c r="D40" s="6"/>
      <c r="E40" s="6"/>
    </row>
    <row r="41" spans="3:10" x14ac:dyDescent="0.25">
      <c r="C41" s="5" t="s">
        <v>30</v>
      </c>
      <c r="D41" s="6"/>
      <c r="E41" s="6"/>
    </row>
    <row r="42" spans="3:10" x14ac:dyDescent="0.25">
      <c r="C42" s="5" t="s">
        <v>31</v>
      </c>
      <c r="D42" s="6"/>
      <c r="E42" s="6"/>
    </row>
    <row r="43" spans="3:10" x14ac:dyDescent="0.25">
      <c r="C43" s="5" t="s">
        <v>32</v>
      </c>
      <c r="D43" s="6"/>
      <c r="E43" s="6"/>
    </row>
    <row r="44" spans="3:10" x14ac:dyDescent="0.25">
      <c r="C44" s="5" t="s">
        <v>33</v>
      </c>
      <c r="D44" s="6"/>
      <c r="E44" s="6"/>
    </row>
    <row r="45" spans="3:10" x14ac:dyDescent="0.25">
      <c r="C45" s="5" t="s">
        <v>34</v>
      </c>
      <c r="D45" s="6"/>
      <c r="E45" s="6"/>
    </row>
    <row r="46" spans="3:10" x14ac:dyDescent="0.25">
      <c r="C46" s="5" t="s">
        <v>35</v>
      </c>
      <c r="D46" s="6"/>
      <c r="E46" s="6"/>
    </row>
    <row r="47" spans="3:10" x14ac:dyDescent="0.25">
      <c r="C47" s="3" t="s">
        <v>36</v>
      </c>
      <c r="D47" s="4"/>
      <c r="E47" s="4"/>
    </row>
    <row r="48" spans="3:10" x14ac:dyDescent="0.25">
      <c r="C48" s="5" t="s">
        <v>37</v>
      </c>
      <c r="D48" s="6"/>
      <c r="E48" s="6"/>
    </row>
    <row r="49" spans="3:10" x14ac:dyDescent="0.25">
      <c r="C49" s="5" t="s">
        <v>38</v>
      </c>
      <c r="D49" s="6"/>
      <c r="E49" s="6"/>
    </row>
    <row r="50" spans="3:10" x14ac:dyDescent="0.25">
      <c r="C50" s="5" t="s">
        <v>39</v>
      </c>
      <c r="D50" s="6"/>
      <c r="E50" s="6"/>
    </row>
    <row r="51" spans="3:10" x14ac:dyDescent="0.25">
      <c r="C51" s="5" t="s">
        <v>40</v>
      </c>
      <c r="D51" s="6"/>
      <c r="E51" s="6"/>
    </row>
    <row r="52" spans="3:10" x14ac:dyDescent="0.25">
      <c r="C52" s="5" t="s">
        <v>41</v>
      </c>
      <c r="D52" s="6"/>
      <c r="E52" s="6"/>
    </row>
    <row r="53" spans="3:10" x14ac:dyDescent="0.25">
      <c r="C53" s="5" t="s">
        <v>42</v>
      </c>
      <c r="D53" s="6"/>
      <c r="E53" s="6"/>
    </row>
    <row r="54" spans="3:10" x14ac:dyDescent="0.25">
      <c r="C54" s="3" t="s">
        <v>43</v>
      </c>
      <c r="D54" s="4">
        <f>+D55+D59</f>
        <v>767241</v>
      </c>
      <c r="E54" s="4"/>
      <c r="J54" s="15">
        <f>+J55</f>
        <v>35400</v>
      </c>
    </row>
    <row r="55" spans="3:10" x14ac:dyDescent="0.25">
      <c r="C55" s="5" t="s">
        <v>44</v>
      </c>
      <c r="D55" s="6">
        <v>417241</v>
      </c>
      <c r="E55" s="6"/>
      <c r="J55" s="12">
        <v>35400</v>
      </c>
    </row>
    <row r="56" spans="3:10" x14ac:dyDescent="0.25">
      <c r="C56" s="5" t="s">
        <v>45</v>
      </c>
      <c r="D56" s="6"/>
      <c r="E56" s="6"/>
    </row>
    <row r="57" spans="3:10" x14ac:dyDescent="0.25">
      <c r="C57" s="5" t="s">
        <v>46</v>
      </c>
      <c r="D57" s="6"/>
      <c r="E57" s="6"/>
    </row>
    <row r="58" spans="3:10" x14ac:dyDescent="0.25">
      <c r="C58" s="5" t="s">
        <v>47</v>
      </c>
      <c r="D58" s="6"/>
      <c r="E58" s="6"/>
    </row>
    <row r="59" spans="3:10" x14ac:dyDescent="0.25">
      <c r="C59" s="5" t="s">
        <v>48</v>
      </c>
      <c r="D59" s="6">
        <v>350000</v>
      </c>
      <c r="E59" s="6"/>
    </row>
    <row r="60" spans="3:10" x14ac:dyDescent="0.25">
      <c r="C60" s="5" t="s">
        <v>49</v>
      </c>
      <c r="D60" s="6"/>
      <c r="E60" s="6"/>
    </row>
    <row r="61" spans="3:10" x14ac:dyDescent="0.25">
      <c r="C61" s="5" t="s">
        <v>50</v>
      </c>
      <c r="D61" s="6"/>
      <c r="E61" s="6"/>
    </row>
    <row r="62" spans="3:10" x14ac:dyDescent="0.25">
      <c r="C62" s="5" t="s">
        <v>51</v>
      </c>
      <c r="D62" s="6"/>
      <c r="E62" s="6"/>
    </row>
    <row r="63" spans="3:10" x14ac:dyDescent="0.25">
      <c r="C63" s="5" t="s">
        <v>52</v>
      </c>
      <c r="D63" s="6"/>
      <c r="E63" s="6"/>
    </row>
    <row r="64" spans="3:10" x14ac:dyDescent="0.25">
      <c r="C64" s="3" t="s">
        <v>53</v>
      </c>
      <c r="D64" s="4"/>
      <c r="E64" s="4"/>
    </row>
    <row r="65" spans="3:18" x14ac:dyDescent="0.25">
      <c r="C65" s="5" t="s">
        <v>54</v>
      </c>
      <c r="D65" s="6"/>
      <c r="E65" s="6"/>
    </row>
    <row r="66" spans="3:18" x14ac:dyDescent="0.25">
      <c r="C66" s="5" t="s">
        <v>55</v>
      </c>
      <c r="D66" s="6"/>
      <c r="E66" s="6"/>
    </row>
    <row r="67" spans="3:18" x14ac:dyDescent="0.25">
      <c r="C67" s="5" t="s">
        <v>56</v>
      </c>
      <c r="D67" s="6"/>
      <c r="E67" s="6"/>
    </row>
    <row r="68" spans="3:18" x14ac:dyDescent="0.25">
      <c r="C68" s="5" t="s">
        <v>57</v>
      </c>
      <c r="D68" s="6"/>
      <c r="E68" s="6"/>
    </row>
    <row r="69" spans="3:18" x14ac:dyDescent="0.25">
      <c r="C69" s="3" t="s">
        <v>58</v>
      </c>
      <c r="D69" s="4"/>
      <c r="E69" s="4"/>
    </row>
    <row r="70" spans="3:18" x14ac:dyDescent="0.25">
      <c r="C70" s="5" t="s">
        <v>59</v>
      </c>
      <c r="D70" s="6"/>
      <c r="E70" s="6"/>
    </row>
    <row r="71" spans="3:18" x14ac:dyDescent="0.25">
      <c r="C71" s="5" t="s">
        <v>60</v>
      </c>
      <c r="D71" s="6"/>
      <c r="E71" s="6"/>
    </row>
    <row r="72" spans="3:18" x14ac:dyDescent="0.25">
      <c r="C72" s="3" t="s">
        <v>61</v>
      </c>
      <c r="D72" s="4"/>
      <c r="E72" s="4"/>
    </row>
    <row r="73" spans="3:18" x14ac:dyDescent="0.25">
      <c r="C73" s="5" t="s">
        <v>62</v>
      </c>
      <c r="D73" s="6"/>
      <c r="E73" s="6"/>
    </row>
    <row r="74" spans="3:18" x14ac:dyDescent="0.25">
      <c r="C74" s="5" t="s">
        <v>63</v>
      </c>
      <c r="D74" s="6"/>
      <c r="E74" s="6"/>
    </row>
    <row r="75" spans="3:18" x14ac:dyDescent="0.25">
      <c r="C75" s="5" t="s">
        <v>64</v>
      </c>
      <c r="D75" s="6"/>
      <c r="E75" s="6"/>
    </row>
    <row r="76" spans="3:18" x14ac:dyDescent="0.25">
      <c r="C76" s="1" t="s">
        <v>67</v>
      </c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</row>
    <row r="77" spans="3:18" x14ac:dyDescent="0.25">
      <c r="C77" s="3" t="s">
        <v>68</v>
      </c>
      <c r="D77" s="4"/>
      <c r="E77" s="4"/>
    </row>
    <row r="78" spans="3:18" x14ac:dyDescent="0.25">
      <c r="C78" s="5" t="s">
        <v>69</v>
      </c>
      <c r="D78" s="6"/>
      <c r="E78" s="6"/>
    </row>
    <row r="79" spans="3:18" x14ac:dyDescent="0.25">
      <c r="C79" s="5" t="s">
        <v>70</v>
      </c>
      <c r="D79" s="6"/>
      <c r="E79" s="6"/>
    </row>
    <row r="80" spans="3:18" x14ac:dyDescent="0.25">
      <c r="C80" s="3" t="s">
        <v>71</v>
      </c>
      <c r="D80" s="4"/>
      <c r="E80" s="4"/>
    </row>
    <row r="81" spans="3:18" x14ac:dyDescent="0.25">
      <c r="C81" s="5" t="s">
        <v>72</v>
      </c>
      <c r="D81" s="6"/>
      <c r="E81" s="6"/>
    </row>
    <row r="82" spans="3:18" x14ac:dyDescent="0.25">
      <c r="C82" s="5" t="s">
        <v>73</v>
      </c>
      <c r="D82" s="6"/>
      <c r="E82" s="6"/>
    </row>
    <row r="83" spans="3:18" x14ac:dyDescent="0.25">
      <c r="C83" s="3" t="s">
        <v>74</v>
      </c>
      <c r="D83" s="4"/>
      <c r="E83" s="4"/>
    </row>
    <row r="84" spans="3:18" x14ac:dyDescent="0.25">
      <c r="C84" s="5" t="s">
        <v>75</v>
      </c>
      <c r="D84" s="6"/>
      <c r="E84" s="6"/>
    </row>
    <row r="85" spans="3:18" x14ac:dyDescent="0.25">
      <c r="C85" s="8" t="s">
        <v>65</v>
      </c>
      <c r="D85" s="7">
        <f>+D54+D28+D18+D12</f>
        <v>70201409</v>
      </c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</row>
    <row r="87" spans="3:18" x14ac:dyDescent="0.25">
      <c r="C87" t="s">
        <v>95</v>
      </c>
    </row>
    <row r="92" spans="3:18" ht="15.75" thickBot="1" x14ac:dyDescent="0.3"/>
    <row r="93" spans="3:18" ht="15.75" thickTop="1" x14ac:dyDescent="0.25">
      <c r="G93" s="29" t="s">
        <v>97</v>
      </c>
      <c r="H93" s="29"/>
      <c r="I93" s="29"/>
      <c r="J93" s="29"/>
    </row>
    <row r="94" spans="3:18" x14ac:dyDescent="0.25">
      <c r="G94" s="30" t="s">
        <v>98</v>
      </c>
      <c r="H94" s="30"/>
      <c r="I94" s="30"/>
      <c r="J94" s="30"/>
    </row>
  </sheetData>
  <mergeCells count="11">
    <mergeCell ref="G93:J93"/>
    <mergeCell ref="G94:J94"/>
    <mergeCell ref="C7:R7"/>
    <mergeCell ref="F9:R9"/>
    <mergeCell ref="C3:R3"/>
    <mergeCell ref="C4:R4"/>
    <mergeCell ref="C9:C10"/>
    <mergeCell ref="D9:D10"/>
    <mergeCell ref="E9:E10"/>
    <mergeCell ref="C5:R5"/>
    <mergeCell ref="C6:R6"/>
  </mergeCells>
  <pageMargins left="0.25" right="0.25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P2 Presupuesto Aprobado-Ejec </vt:lpstr>
      <vt:lpstr>'P2 Presupuesto Aprobado-Ejec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Gabriela Calderon</dc:creator>
  <cp:lastModifiedBy>Carlos Coronado</cp:lastModifiedBy>
  <cp:lastPrinted>2022-06-13T18:08:44Z</cp:lastPrinted>
  <dcterms:created xsi:type="dcterms:W3CDTF">2021-07-29T18:58:50Z</dcterms:created>
  <dcterms:modified xsi:type="dcterms:W3CDTF">2022-06-13T18:25:09Z</dcterms:modified>
</cp:coreProperties>
</file>