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ilie\Documents\Fraga Industrial\"/>
    </mc:Choice>
  </mc:AlternateContent>
  <xr:revisionPtr revIDLastSave="0" documentId="13_ncr:1_{D80665B9-273F-443F-8EAD-A872FB3343D7}" xr6:coauthVersionLast="47" xr6:coauthVersionMax="47" xr10:uidLastSave="{00000000-0000-0000-0000-000000000000}"/>
  <bookViews>
    <workbookView xWindow="20370" yWindow="-120" windowWidth="29040" windowHeight="15840" tabRatio="895" firstSheet="7" activeTab="14" xr2:uid="{B9102DE6-7DC4-49A8-898E-AF4B45A4345F}"/>
  </bookViews>
  <sheets>
    <sheet name="Anexo 5" sheetId="12" r:id="rId1"/>
    <sheet name="Anexo 4B-Brasil (Resumen)" sheetId="21" r:id="rId2"/>
    <sheet name="Anexo 4B-Brasil (3)" sheetId="29" r:id="rId3"/>
    <sheet name="Anexo 4B-Brasil (2)" sheetId="28" r:id="rId4"/>
    <sheet name="Anexo 4B-Brasil (1.5)" sheetId="27" r:id="rId5"/>
    <sheet name="Anexo 4B-Brasil (1)" sheetId="26" r:id="rId6"/>
    <sheet name="Anexo 4B-Brasil (0.75))" sheetId="24" r:id="rId7"/>
    <sheet name="Anexo 4B-Brasil (0.5)" sheetId="22" r:id="rId8"/>
    <sheet name="Anexo 4A- CHINA  -Resumen" sheetId="20" r:id="rId9"/>
    <sheet name="Anexo 4A- CHINA (3)" sheetId="19" r:id="rId10"/>
    <sheet name="Anexo 4A- CHINA (2.)" sheetId="18" r:id="rId11"/>
    <sheet name="Anexo 4A- CHINA (1.5)" sheetId="17" r:id="rId12"/>
    <sheet name="Anexo 4A- CHINA (1)" sheetId="16" r:id="rId13"/>
    <sheet name="Anexo 4A- CHINA (0.75)" sheetId="15" r:id="rId14"/>
    <sheet name="Anexo 4A- CHINA (0.5)" sheetId="14" r:id="rId15"/>
  </sheets>
  <definedNames>
    <definedName name="_xlnm._FilterDatabase" localSheetId="7" hidden="1">'Anexo 4B-Brasil (0.5)'!$A$1:$N$2</definedName>
    <definedName name="_xlnm._FilterDatabase" localSheetId="6" hidden="1">'Anexo 4B-Brasil (0.75))'!$A$1:$N$2</definedName>
    <definedName name="_xlnm._FilterDatabase" localSheetId="5" hidden="1">'Anexo 4B-Brasil (1)'!$A$1:$N$2</definedName>
    <definedName name="_xlnm._FilterDatabase" localSheetId="4" hidden="1">'Anexo 4B-Brasil (1.5)'!$A$1:$N$2</definedName>
    <definedName name="_xlnm._FilterDatabase" localSheetId="3" hidden="1">'Anexo 4B-Brasil (2)'!$A$1:$N$2</definedName>
    <definedName name="_xlnm._FilterDatabase" localSheetId="2" hidden="1">'Anexo 4B-Brasil (3)'!$A$1:$N$2</definedName>
    <definedName name="_xlnm._FilterDatabase" localSheetId="1" hidden="1">'Anexo 4B-Brasil (Resumen)'!$A$1:$N$7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9" l="1"/>
  <c r="H2" i="29" s="1"/>
  <c r="J2" i="29" s="1"/>
  <c r="K2" i="29" s="1"/>
  <c r="N2" i="29" s="1"/>
  <c r="G2" i="28"/>
  <c r="H2" i="28" s="1"/>
  <c r="J2" i="28" s="1"/>
  <c r="K2" i="28" s="1"/>
  <c r="N2" i="28" s="1"/>
  <c r="G2" i="27"/>
  <c r="H2" i="27" s="1"/>
  <c r="G2" i="26"/>
  <c r="H2" i="26" s="1"/>
  <c r="J2" i="26" s="1"/>
  <c r="K2" i="26" s="1"/>
  <c r="N2" i="26" s="1"/>
  <c r="G2" i="24"/>
  <c r="H2" i="24" s="1"/>
  <c r="J2" i="24" s="1"/>
  <c r="K2" i="24" s="1"/>
  <c r="N2" i="24" s="1"/>
  <c r="G2" i="22"/>
  <c r="H2" i="22" s="1"/>
  <c r="J2" i="22" s="1"/>
  <c r="K2" i="22" s="1"/>
  <c r="N2" i="22" s="1"/>
  <c r="E8" i="12"/>
  <c r="F8" i="12"/>
  <c r="E2" i="12"/>
  <c r="G8" i="21"/>
  <c r="H8" i="21"/>
  <c r="J8" i="21" s="1"/>
  <c r="K8" i="21" s="1"/>
  <c r="N8" i="21" s="1"/>
  <c r="N3" i="21"/>
  <c r="N4" i="21"/>
  <c r="N5" i="21"/>
  <c r="N6" i="21"/>
  <c r="N7" i="21"/>
  <c r="G7" i="21"/>
  <c r="H7" i="21" s="1"/>
  <c r="J7" i="21" s="1"/>
  <c r="K7" i="21" s="1"/>
  <c r="G6" i="21"/>
  <c r="H6" i="21" s="1"/>
  <c r="J6" i="21" s="1"/>
  <c r="K6" i="21" s="1"/>
  <c r="G5" i="21"/>
  <c r="H5" i="21" s="1"/>
  <c r="J5" i="21" s="1"/>
  <c r="K5" i="21" s="1"/>
  <c r="G4" i="21"/>
  <c r="H4" i="21" s="1"/>
  <c r="J4" i="21" s="1"/>
  <c r="K4" i="21" s="1"/>
  <c r="G3" i="21"/>
  <c r="H3" i="21" s="1"/>
  <c r="J3" i="21" s="1"/>
  <c r="K3" i="21" s="1"/>
  <c r="G2" i="21"/>
  <c r="H2" i="21" s="1"/>
  <c r="J2" i="21" s="1"/>
  <c r="K2" i="21" s="1"/>
  <c r="N2" i="21" s="1"/>
  <c r="J2" i="27" l="1"/>
  <c r="H8" i="20"/>
  <c r="I8" i="20" s="1"/>
  <c r="J8" i="20" s="1"/>
  <c r="H7" i="20"/>
  <c r="I7" i="20" s="1"/>
  <c r="J7" i="20" s="1"/>
  <c r="H6" i="20"/>
  <c r="I6" i="20" s="1"/>
  <c r="J6" i="20" s="1"/>
  <c r="H5" i="20"/>
  <c r="I5" i="20" s="1"/>
  <c r="J5" i="20" s="1"/>
  <c r="H4" i="20"/>
  <c r="I4" i="20" s="1"/>
  <c r="J4" i="20" s="1"/>
  <c r="H3" i="20"/>
  <c r="I3" i="20" s="1"/>
  <c r="J3" i="20" s="1"/>
  <c r="H2" i="20"/>
  <c r="I2" i="20" s="1"/>
  <c r="J2" i="20" s="1"/>
  <c r="H2" i="19"/>
  <c r="I2" i="19" s="1"/>
  <c r="J2" i="19" s="1"/>
  <c r="H2" i="18"/>
  <c r="I2" i="18" s="1"/>
  <c r="J2" i="18" s="1"/>
  <c r="H2" i="17"/>
  <c r="I2" i="17" s="1"/>
  <c r="J2" i="17" s="1"/>
  <c r="H2" i="16"/>
  <c r="I2" i="16" s="1"/>
  <c r="J2" i="16" s="1"/>
  <c r="H2" i="15"/>
  <c r="I2" i="15" s="1"/>
  <c r="J2" i="15" s="1"/>
  <c r="H2" i="14"/>
  <c r="I2" i="14" s="1"/>
  <c r="J2" i="14" s="1"/>
  <c r="K2" i="27" l="1"/>
  <c r="N2" i="27" l="1"/>
  <c r="E3" i="12"/>
  <c r="F3" i="12" s="1"/>
  <c r="E4" i="12"/>
  <c r="F4" i="12" s="1"/>
  <c r="E5" i="12"/>
  <c r="F5" i="12" s="1"/>
  <c r="E6" i="12"/>
  <c r="F6" i="12" s="1"/>
  <c r="E7" i="12"/>
  <c r="F7" i="12" s="1"/>
  <c r="F2" i="12"/>
</calcChain>
</file>

<file path=xl/sharedStrings.xml><?xml version="1.0" encoding="utf-8"?>
<sst xmlns="http://schemas.openxmlformats.org/spreadsheetml/2006/main" count="338" uniqueCount="50">
  <si>
    <t xml:space="preserve">Código arancelario </t>
  </si>
  <si>
    <t>Fuente</t>
  </si>
  <si>
    <t xml:space="preserve">Fecha del precio* </t>
  </si>
  <si>
    <t xml:space="preserve">Empresa exportadora** </t>
  </si>
  <si>
    <t>N/A</t>
  </si>
  <si>
    <t>Precio sin ajustar 
(en la moneda y unidad
 de medida originales)</t>
  </si>
  <si>
    <t>7306.30.00</t>
  </si>
  <si>
    <t>Tubo EMT 0.5</t>
  </si>
  <si>
    <t>Tubo EMT 0.75</t>
  </si>
  <si>
    <t>Tubo EMT 1.0</t>
  </si>
  <si>
    <t>Tubo EMT 1.5</t>
  </si>
  <si>
    <t>Tubo EMT 2</t>
  </si>
  <si>
    <t>Tubo EMT 3</t>
  </si>
  <si>
    <t>Valor normal ajustado</t>
  </si>
  <si>
    <t>Precio exportacion ajustado</t>
  </si>
  <si>
    <t>Registros DGA</t>
  </si>
  <si>
    <t>Lista de precios/ Consulta WEB</t>
  </si>
  <si>
    <t>Ajuste 1: Flete interno</t>
  </si>
  <si>
    <t>El flete por tonelada es de US$8.52, según la información del Doing Business de China. El costo por contenedor es de US$ 179, con una capacidad máxima de 21 toneladas por contenedor.</t>
  </si>
  <si>
    <t>Ajuste 1: Deducción del margen del distribuidor del 15%</t>
  </si>
  <si>
    <t>Ajuste 2: Deducción de Ex Works del 10%</t>
  </si>
  <si>
    <t>Ajuste 3: Deducción del costo de agregar rosca y acople al producto: US$18 por tonelada</t>
  </si>
  <si>
    <t>En los casos en que el nombre del exportador se refiere como N/A, es debido a que la Dirección General de Aduanas, conforme a la Ley de Libre Acceso a la Información, no proporciona estos datos. 
Ellos han declarado que, en caso de ser necesario obtener los nombres de los exportadores, los proporcionarían directamente a la Comisión de Defensa Comercial.</t>
  </si>
  <si>
    <t>Ajuste 1.
 Flete (en la moneda y unidad de medida originales)</t>
  </si>
  <si>
    <t>Suma de 
ajustes</t>
  </si>
  <si>
    <t>Precio ajustado
 (en la moneda y unidad de medida originales)</t>
  </si>
  <si>
    <t>Precio ajustado 
(dólares EUA por unidad de medida relevante)</t>
  </si>
  <si>
    <t xml:space="preserve">Código 
arancelario </t>
  </si>
  <si>
    <t>Descripción comercial
 del tipo de mercancía</t>
  </si>
  <si>
    <t>Precio sin ajustar
 (en la moneda y unidad de medida originales)</t>
  </si>
  <si>
    <t>Ajuste 1. Margen distribuidor 
(en la moneda y unidad de medida originales)</t>
  </si>
  <si>
    <t>Ajuste 2. Exwok costos logisticos 
(en la moneda y unidad de medida originales)</t>
  </si>
  <si>
    <t>Ajuste 3 
(Deducción del costo de  rosca y acople)</t>
  </si>
  <si>
    <t>Factor de conversión
 a la unidad de medida de la fracción arancelaria</t>
  </si>
  <si>
    <t>Tipo de cambio a dólares 
de los Estados Unidos de América</t>
  </si>
  <si>
    <t>Descripción 
comercial del tipo de mercancía</t>
  </si>
  <si>
    <t>Descripción comercial 
del tipo de mercancía</t>
  </si>
  <si>
    <t>Margen de
 discriminacion de precios</t>
  </si>
  <si>
    <t>7304.49.00
7304.51.00
7306.19.00
7306.30.00
7306.40.00
7306.50.00
7306.69.00
7306.90.00
7307.29.00
7308.90.10
7326.90.90</t>
  </si>
  <si>
    <t>Promedio 
octubre 2023-
mayo 2024</t>
  </si>
  <si>
    <t>El flete por tonelada es de US$8.52, lo que equivale a 0,01 USD por kilogramo, según la información del Doing Business de China. El costo por contenedor es de US$ 179, con una capacidad máxima de 21 toneladas por contenedor.</t>
  </si>
  <si>
    <t>Tubo EMT 1</t>
  </si>
  <si>
    <t>Promedio ponderado</t>
  </si>
  <si>
    <t xml:space="preserve">Fecha del
 precio* </t>
  </si>
  <si>
    <t xml:space="preserve">Empresa
 exportadora** </t>
  </si>
  <si>
    <t xml:space="preserve">Fecha del 
precio* </t>
  </si>
  <si>
    <t xml:space="preserve">Empresa 
exportadora** </t>
  </si>
  <si>
    <t xml:space="preserve">Empresas:
Electrosul
Leroy Merlin
Eletrica Marmota
Anhanguera Ferramentas
i9 Eletrica
Area Eletrica
</t>
  </si>
  <si>
    <t>*Para el caso del código arancelario, se utilizó la partida correcta de clasificación.</t>
  </si>
  <si>
    <t>No obstante esto es importante resaltar que los productos han sido importados en las siguientes partidas arancelarias:7306.30.00, 7306.40.00,7304.49.00, 7304.51.00, 7306.19.00, 7306.50.00,7306.69.00,7306.90.00,7307.29.00,7308.90.10, 7326.90.90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</si>
</sst>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  <numFmt numFmtId="167" formatCode="_(* #,##0.000_);_(* \(#,##0.000\);_(* &quot;-&quot;?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43" fontId="0" fillId="0" borderId="0" xfId="1" applyFont="1"/>
    <xf numFmtId="43" fontId="0" fillId="3" borderId="0" xfId="1" applyFont="1" applyFill="1"/>
    <xf numFmtId="43" fontId="0" fillId="3" borderId="0" xfId="1" applyFont="1" applyFill="1" applyAlignment="1">
      <alignment horizontal="right"/>
    </xf>
    <xf numFmtId="49" fontId="0" fillId="3" borderId="0" xfId="0" applyNumberFormat="1" applyFill="1" applyAlignment="1">
      <alignment horizontal="center"/>
    </xf>
    <xf numFmtId="0" fontId="0" fillId="4" borderId="0" xfId="0" applyFill="1"/>
    <xf numFmtId="49" fontId="0" fillId="5" borderId="0" xfId="0" applyNumberFormat="1" applyFill="1"/>
    <xf numFmtId="0" fontId="0" fillId="5" borderId="0" xfId="0" applyFill="1"/>
    <xf numFmtId="43" fontId="0" fillId="5" borderId="0" xfId="1" applyFont="1" applyFill="1"/>
    <xf numFmtId="165" fontId="0" fillId="0" borderId="0" xfId="2" applyNumberFormat="1" applyFont="1" applyFill="1"/>
    <xf numFmtId="43" fontId="0" fillId="3" borderId="0" xfId="1" applyFont="1" applyFill="1" applyAlignment="1">
      <alignment horizontal="center"/>
    </xf>
    <xf numFmtId="165" fontId="0" fillId="3" borderId="0" xfId="2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0" fillId="6" borderId="0" xfId="0" applyFill="1"/>
    <xf numFmtId="43" fontId="0" fillId="6" borderId="0" xfId="1" applyFont="1" applyFill="1" applyAlignment="1">
      <alignment horizontal="right"/>
    </xf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43" fontId="0" fillId="6" borderId="0" xfId="1" applyFont="1" applyFill="1"/>
    <xf numFmtId="49" fontId="0" fillId="3" borderId="0" xfId="0" applyNumberFormat="1" applyFill="1" applyAlignment="1">
      <alignment vertical="center" wrapText="1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43" fontId="0" fillId="3" borderId="0" xfId="1" applyFont="1" applyFill="1" applyAlignment="1">
      <alignment horizontal="right" vertical="center"/>
    </xf>
    <xf numFmtId="14" fontId="0" fillId="3" borderId="0" xfId="1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49" fontId="0" fillId="3" borderId="0" xfId="0" applyNumberFormat="1" applyFill="1" applyAlignment="1">
      <alignment vertical="center"/>
    </xf>
    <xf numFmtId="49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vertical="center"/>
    </xf>
    <xf numFmtId="43" fontId="0" fillId="6" borderId="0" xfId="1" applyFont="1" applyFill="1" applyAlignment="1">
      <alignment horizontal="right" vertical="center"/>
    </xf>
    <xf numFmtId="49" fontId="0" fillId="6" borderId="0" xfId="0" applyNumberFormat="1" applyFill="1" applyAlignment="1">
      <alignment vertical="center"/>
    </xf>
    <xf numFmtId="43" fontId="2" fillId="2" borderId="0" xfId="1" applyFont="1" applyFill="1" applyAlignment="1">
      <alignment horizont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43" fontId="3" fillId="3" borderId="0" xfId="1" applyFont="1" applyFill="1" applyAlignment="1">
      <alignment horizontal="right" vertical="center"/>
    </xf>
    <xf numFmtId="43" fontId="0" fillId="0" borderId="0" xfId="1" applyFont="1" applyFill="1"/>
    <xf numFmtId="165" fontId="0" fillId="0" borderId="0" xfId="2" applyNumberFormat="1" applyFont="1"/>
    <xf numFmtId="0" fontId="3" fillId="3" borderId="0" xfId="0" applyFont="1" applyFill="1"/>
    <xf numFmtId="43" fontId="3" fillId="3" borderId="0" xfId="1" applyFont="1" applyFill="1" applyAlignment="1">
      <alignment horizontal="right"/>
    </xf>
    <xf numFmtId="43" fontId="3" fillId="3" borderId="0" xfId="1" applyFont="1" applyFill="1"/>
    <xf numFmtId="0" fontId="3" fillId="3" borderId="0" xfId="0" applyFont="1" applyFill="1" applyAlignment="1">
      <alignment horizontal="center" vertical="center"/>
    </xf>
    <xf numFmtId="15" fontId="3" fillId="3" borderId="0" xfId="0" applyNumberFormat="1" applyFont="1" applyFill="1" applyAlignment="1">
      <alignment horizontal="center" vertical="center" wrapText="1"/>
    </xf>
    <xf numFmtId="43" fontId="0" fillId="6" borderId="0" xfId="1" applyFont="1" applyFill="1" applyAlignment="1">
      <alignment horizontal="center"/>
    </xf>
    <xf numFmtId="165" fontId="0" fillId="6" borderId="0" xfId="2" applyNumberFormat="1" applyFont="1" applyFill="1" applyAlignment="1">
      <alignment horizontal="center"/>
    </xf>
    <xf numFmtId="165" fontId="3" fillId="3" borderId="0" xfId="2" applyNumberFormat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15" fontId="3" fillId="3" borderId="0" xfId="0" applyNumberFormat="1" applyFont="1" applyFill="1" applyAlignment="1">
      <alignment vertical="center" wrapText="1"/>
    </xf>
    <xf numFmtId="166" fontId="0" fillId="3" borderId="0" xfId="1" applyNumberFormat="1" applyFont="1" applyFill="1" applyAlignment="1">
      <alignment horizontal="center" vertical="center"/>
    </xf>
    <xf numFmtId="167" fontId="0" fillId="0" borderId="0" xfId="0" applyNumberFormat="1"/>
    <xf numFmtId="0" fontId="3" fillId="3" borderId="0" xfId="0" applyFont="1" applyFill="1" applyAlignment="1">
      <alignment horizontal="center" vertical="center"/>
    </xf>
    <xf numFmtId="15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left" wrapText="1"/>
    </xf>
    <xf numFmtId="49" fontId="0" fillId="3" borderId="0" xfId="0" applyNumberFormat="1" applyFill="1" applyAlignment="1">
      <alignment horizontal="center" vertical="center" wrapText="1"/>
    </xf>
    <xf numFmtId="14" fontId="0" fillId="3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4">
    <cellStyle name="Comma 2" xfId="3" xr:uid="{AC2AAF74-3870-466B-867F-58F0F74AAD71}"/>
    <cellStyle name="Millares" xfId="1" builtinId="3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5E7E0751-D79B-4158-AE5A-8D6BA664E6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73D9-E09C-4F9E-9844-CCC299C548A9}">
  <sheetPr>
    <tabColor rgb="FF92D050"/>
  </sheetPr>
  <dimension ref="A1:F12"/>
  <sheetViews>
    <sheetView workbookViewId="0">
      <selection activeCell="A12" sqref="A12:E12"/>
    </sheetView>
  </sheetViews>
  <sheetFormatPr baseColWidth="10" defaultColWidth="9.140625" defaultRowHeight="15" x14ac:dyDescent="0.25"/>
  <cols>
    <col min="1" max="1" width="19.140625" customWidth="1"/>
    <col min="2" max="2" width="20.42578125" customWidth="1"/>
    <col min="3" max="3" width="24.28515625" customWidth="1"/>
    <col min="4" max="4" width="28.42578125" customWidth="1"/>
    <col min="5" max="5" width="29.5703125" customWidth="1"/>
    <col min="6" max="6" width="26.7109375" customWidth="1"/>
  </cols>
  <sheetData>
    <row r="1" spans="1:6" ht="45" x14ac:dyDescent="0.25">
      <c r="A1" s="2" t="s">
        <v>0</v>
      </c>
      <c r="B1" s="4" t="s">
        <v>36</v>
      </c>
      <c r="C1" s="2" t="s">
        <v>13</v>
      </c>
      <c r="D1" s="2" t="s">
        <v>14</v>
      </c>
      <c r="E1" s="4" t="s">
        <v>37</v>
      </c>
      <c r="F1" s="4" t="s">
        <v>37</v>
      </c>
    </row>
    <row r="2" spans="1:6" x14ac:dyDescent="0.25">
      <c r="A2" s="59" t="s">
        <v>6</v>
      </c>
      <c r="B2" s="9" t="s">
        <v>7</v>
      </c>
      <c r="C2" s="15">
        <v>2.7912968127490045</v>
      </c>
      <c r="D2" s="15">
        <v>1</v>
      </c>
      <c r="E2" s="16">
        <f t="shared" ref="E2:E8" si="0">(C2-D2)/D2</f>
        <v>1.7912968127490045</v>
      </c>
      <c r="F2" s="15">
        <f>E2*100</f>
        <v>179.12968127490046</v>
      </c>
    </row>
    <row r="3" spans="1:6" x14ac:dyDescent="0.25">
      <c r="A3" s="59"/>
      <c r="B3" s="18" t="s">
        <v>8</v>
      </c>
      <c r="C3" s="50">
        <v>2.9698789840637447</v>
      </c>
      <c r="D3" s="50">
        <v>1.5</v>
      </c>
      <c r="E3" s="51">
        <f t="shared" si="0"/>
        <v>0.97991932270916315</v>
      </c>
      <c r="F3" s="50">
        <f t="shared" ref="F3:F7" si="1">E3*100</f>
        <v>97.991932270916323</v>
      </c>
    </row>
    <row r="4" spans="1:6" x14ac:dyDescent="0.25">
      <c r="A4" s="59"/>
      <c r="B4" s="9" t="s">
        <v>9</v>
      </c>
      <c r="C4" s="15">
        <v>4.2537380478087652</v>
      </c>
      <c r="D4" s="15">
        <v>2.4000000000000004</v>
      </c>
      <c r="E4" s="16">
        <f t="shared" si="0"/>
        <v>0.77239085325365187</v>
      </c>
      <c r="F4" s="15">
        <f t="shared" si="1"/>
        <v>77.239085325365181</v>
      </c>
    </row>
    <row r="5" spans="1:6" x14ac:dyDescent="0.25">
      <c r="A5" s="59"/>
      <c r="B5" s="18" t="s">
        <v>10</v>
      </c>
      <c r="C5" s="50">
        <v>10.016264940239045</v>
      </c>
      <c r="D5" s="50">
        <v>3.69</v>
      </c>
      <c r="E5" s="51">
        <f t="shared" si="0"/>
        <v>1.714434943154213</v>
      </c>
      <c r="F5" s="50">
        <f t="shared" si="1"/>
        <v>171.4434943154213</v>
      </c>
    </row>
    <row r="6" spans="1:6" x14ac:dyDescent="0.25">
      <c r="A6" s="59"/>
      <c r="B6" s="9" t="s">
        <v>11</v>
      </c>
      <c r="C6" s="15">
        <v>11.413087649402392</v>
      </c>
      <c r="D6" s="15">
        <v>4.8600000000000003</v>
      </c>
      <c r="E6" s="16">
        <f t="shared" si="0"/>
        <v>1.3483719443214797</v>
      </c>
      <c r="F6" s="15">
        <f t="shared" si="1"/>
        <v>134.83719443214795</v>
      </c>
    </row>
    <row r="7" spans="1:6" x14ac:dyDescent="0.25">
      <c r="A7" s="59"/>
      <c r="B7" s="18" t="s">
        <v>12</v>
      </c>
      <c r="C7" s="50">
        <v>25.570308764940243</v>
      </c>
      <c r="D7" s="50">
        <v>11.610000000000001</v>
      </c>
      <c r="E7" s="51">
        <f t="shared" si="0"/>
        <v>1.2024383087803825</v>
      </c>
      <c r="F7" s="50">
        <f t="shared" si="1"/>
        <v>120.24383087803825</v>
      </c>
    </row>
    <row r="8" spans="1:6" x14ac:dyDescent="0.25">
      <c r="A8" s="59"/>
      <c r="B8" s="39" t="s">
        <v>42</v>
      </c>
      <c r="C8" s="47">
        <v>3.4756474103585657</v>
      </c>
      <c r="D8" s="45">
        <v>1.71</v>
      </c>
      <c r="E8" s="52">
        <f t="shared" si="0"/>
        <v>1.0325423452389273</v>
      </c>
      <c r="F8" s="53">
        <f t="shared" ref="F8" si="2">E8*100</f>
        <v>103.25423452389273</v>
      </c>
    </row>
    <row r="11" spans="1:6" x14ac:dyDescent="0.25">
      <c r="A11" t="s">
        <v>48</v>
      </c>
    </row>
    <row r="12" spans="1:6" ht="27" customHeight="1" x14ac:dyDescent="0.25">
      <c r="A12" s="65" t="s">
        <v>49</v>
      </c>
      <c r="B12" s="65"/>
      <c r="C12" s="65"/>
      <c r="D12" s="65"/>
      <c r="E12" s="65"/>
    </row>
  </sheetData>
  <mergeCells count="2">
    <mergeCell ref="A2:A8"/>
    <mergeCell ref="A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5C73-D963-4372-A93D-E1F58988CBD9}">
  <sheetPr>
    <tabColor rgb="FF00B050"/>
  </sheetPr>
  <dimension ref="A1:N16"/>
  <sheetViews>
    <sheetView zoomScale="90" zoomScaleNormal="90" workbookViewId="0">
      <selection activeCell="H18" sqref="H18"/>
    </sheetView>
  </sheetViews>
  <sheetFormatPr baseColWidth="10" defaultColWidth="9.140625" defaultRowHeight="15" x14ac:dyDescent="0.25"/>
  <cols>
    <col min="1" max="1" width="12.140625" customWidth="1"/>
    <col min="2" max="2" width="15.42578125" customWidth="1"/>
    <col min="3" max="3" width="28.28515625" customWidth="1"/>
    <col min="4" max="4" width="16.42578125" customWidth="1"/>
    <col min="5" max="5" width="22.7109375" customWidth="1"/>
    <col min="6" max="6" width="16.28515625" customWidth="1"/>
    <col min="7" max="7" width="15.7109375" customWidth="1"/>
    <col min="8" max="8" width="17.7109375" customWidth="1"/>
    <col min="9" max="14" width="11.42578125" customWidth="1"/>
  </cols>
  <sheetData>
    <row r="1" spans="1:14" ht="105" x14ac:dyDescent="0.25">
      <c r="A1" s="21" t="s">
        <v>27</v>
      </c>
      <c r="B1" s="21" t="s">
        <v>35</v>
      </c>
      <c r="C1" s="1" t="s">
        <v>1</v>
      </c>
      <c r="D1" s="1" t="s">
        <v>2</v>
      </c>
      <c r="E1" s="1" t="s">
        <v>3</v>
      </c>
      <c r="F1" s="21" t="s">
        <v>29</v>
      </c>
      <c r="G1" s="21" t="s">
        <v>30</v>
      </c>
      <c r="H1" s="21" t="s">
        <v>31</v>
      </c>
      <c r="I1" s="22" t="s">
        <v>32</v>
      </c>
      <c r="J1" s="21" t="s">
        <v>24</v>
      </c>
      <c r="K1" s="21" t="s">
        <v>25</v>
      </c>
      <c r="L1" s="21" t="s">
        <v>33</v>
      </c>
      <c r="M1" s="21" t="s">
        <v>34</v>
      </c>
      <c r="N1" s="21" t="s">
        <v>26</v>
      </c>
    </row>
    <row r="2" spans="1:14" ht="24.95" customHeight="1" x14ac:dyDescent="0.25">
      <c r="A2" s="59" t="s">
        <v>6</v>
      </c>
      <c r="B2" s="5" t="s">
        <v>7</v>
      </c>
      <c r="C2" s="5" t="s">
        <v>16</v>
      </c>
      <c r="D2" s="60" t="s">
        <v>39</v>
      </c>
      <c r="E2" s="61" t="s">
        <v>47</v>
      </c>
      <c r="F2" s="8">
        <v>18.34288888888889</v>
      </c>
      <c r="G2" s="8">
        <f>+F2*0.15</f>
        <v>2.7514333333333334</v>
      </c>
      <c r="H2" s="7">
        <f>+(F2-G2)*0.1</f>
        <v>1.5591455555555558</v>
      </c>
      <c r="I2" s="7">
        <v>0.02</v>
      </c>
      <c r="J2" s="7">
        <f>+I2+H2+G2</f>
        <v>4.3305788888888888</v>
      </c>
      <c r="K2" s="7">
        <f>+F2-J2</f>
        <v>14.012310000000001</v>
      </c>
      <c r="L2" s="7">
        <v>0</v>
      </c>
      <c r="M2" s="7">
        <v>5.0199999999999996</v>
      </c>
      <c r="N2" s="7">
        <f>+K2/M2</f>
        <v>2.7912968127490045</v>
      </c>
    </row>
    <row r="3" spans="1:14" ht="24.95" customHeight="1" x14ac:dyDescent="0.25">
      <c r="A3" s="59"/>
      <c r="B3" s="19" t="s">
        <v>8</v>
      </c>
      <c r="C3" s="19" t="s">
        <v>16</v>
      </c>
      <c r="D3" s="60"/>
      <c r="E3" s="61"/>
      <c r="F3" s="20">
        <v>19.52783333333333</v>
      </c>
      <c r="G3" s="20">
        <f t="shared" ref="G3:G7" si="0">+F3*0.15</f>
        <v>2.9291749999999994</v>
      </c>
      <c r="H3" s="23">
        <f t="shared" ref="H3:H7" si="1">+(F3-G3)*0.1</f>
        <v>1.6598658333333329</v>
      </c>
      <c r="I3" s="23">
        <v>0.03</v>
      </c>
      <c r="J3" s="23">
        <f t="shared" ref="J3:J7" si="2">+I3+H3+G3</f>
        <v>4.6190408333333322</v>
      </c>
      <c r="K3" s="23">
        <f t="shared" ref="K3:K7" si="3">+F3-J3</f>
        <v>14.908792499999997</v>
      </c>
      <c r="L3" s="23">
        <v>0</v>
      </c>
      <c r="M3" s="23">
        <v>5.0199999999999996</v>
      </c>
      <c r="N3" s="23">
        <f t="shared" ref="N3:N7" si="4">+K3/M3</f>
        <v>2.9698789840637447</v>
      </c>
    </row>
    <row r="4" spans="1:14" ht="24.95" customHeight="1" x14ac:dyDescent="0.25">
      <c r="A4" s="59"/>
      <c r="B4" s="5" t="s">
        <v>9</v>
      </c>
      <c r="C4" s="5" t="s">
        <v>16</v>
      </c>
      <c r="D4" s="60"/>
      <c r="E4" s="61"/>
      <c r="F4" s="8">
        <v>27.978777777777776</v>
      </c>
      <c r="G4" s="8">
        <f t="shared" si="0"/>
        <v>4.196816666666666</v>
      </c>
      <c r="H4" s="7">
        <f t="shared" si="1"/>
        <v>2.378196111111111</v>
      </c>
      <c r="I4" s="7">
        <v>0.05</v>
      </c>
      <c r="J4" s="7">
        <f t="shared" si="2"/>
        <v>6.6250127777777763</v>
      </c>
      <c r="K4" s="7">
        <f t="shared" si="3"/>
        <v>21.353764999999999</v>
      </c>
      <c r="L4" s="7">
        <v>0</v>
      </c>
      <c r="M4" s="7">
        <v>5.0199999999999996</v>
      </c>
      <c r="N4" s="7">
        <f t="shared" si="4"/>
        <v>4.2537380478087652</v>
      </c>
    </row>
    <row r="5" spans="1:14" ht="24.95" customHeight="1" x14ac:dyDescent="0.25">
      <c r="A5" s="59"/>
      <c r="B5" s="19" t="s">
        <v>10</v>
      </c>
      <c r="C5" s="19" t="s">
        <v>16</v>
      </c>
      <c r="D5" s="60"/>
      <c r="E5" s="61"/>
      <c r="F5" s="20">
        <v>65.832222222222228</v>
      </c>
      <c r="G5" s="20">
        <f t="shared" si="0"/>
        <v>9.8748333333333331</v>
      </c>
      <c r="H5" s="23">
        <f t="shared" si="1"/>
        <v>5.5957388888888895</v>
      </c>
      <c r="I5" s="23">
        <v>0.08</v>
      </c>
      <c r="J5" s="23">
        <f t="shared" si="2"/>
        <v>15.550572222222222</v>
      </c>
      <c r="K5" s="23">
        <f t="shared" si="3"/>
        <v>50.281650000000006</v>
      </c>
      <c r="L5" s="23">
        <v>0</v>
      </c>
      <c r="M5" s="23">
        <v>5.0199999999999996</v>
      </c>
      <c r="N5" s="23">
        <f t="shared" si="4"/>
        <v>10.016264940239045</v>
      </c>
    </row>
    <row r="6" spans="1:14" ht="24.95" customHeight="1" x14ac:dyDescent="0.25">
      <c r="A6" s="59"/>
      <c r="B6" s="5" t="s">
        <v>11</v>
      </c>
      <c r="C6" s="5" t="s">
        <v>16</v>
      </c>
      <c r="D6" s="60"/>
      <c r="E6" s="61"/>
      <c r="F6" s="8">
        <v>75.024444444444441</v>
      </c>
      <c r="G6" s="8">
        <f t="shared" si="0"/>
        <v>11.253666666666666</v>
      </c>
      <c r="H6" s="7">
        <f t="shared" si="1"/>
        <v>6.3770777777777781</v>
      </c>
      <c r="I6" s="7">
        <v>0.1</v>
      </c>
      <c r="J6" s="7">
        <f t="shared" si="2"/>
        <v>17.730744444444444</v>
      </c>
      <c r="K6" s="7">
        <f t="shared" si="3"/>
        <v>57.293700000000001</v>
      </c>
      <c r="L6" s="7">
        <v>0</v>
      </c>
      <c r="M6" s="7">
        <v>5.0199999999999996</v>
      </c>
      <c r="N6" s="7">
        <f>+K6/M6</f>
        <v>11.413087649402392</v>
      </c>
    </row>
    <row r="7" spans="1:14" ht="24.95" customHeight="1" x14ac:dyDescent="0.25">
      <c r="A7" s="59"/>
      <c r="B7" s="19" t="s">
        <v>12</v>
      </c>
      <c r="C7" s="19" t="s">
        <v>16</v>
      </c>
      <c r="D7" s="60"/>
      <c r="E7" s="61"/>
      <c r="F7" s="20">
        <v>168.03</v>
      </c>
      <c r="G7" s="20">
        <f t="shared" si="0"/>
        <v>25.204499999999999</v>
      </c>
      <c r="H7" s="23">
        <f t="shared" si="1"/>
        <v>14.282550000000001</v>
      </c>
      <c r="I7" s="23">
        <v>0.18</v>
      </c>
      <c r="J7" s="23">
        <f t="shared" si="2"/>
        <v>39.667050000000003</v>
      </c>
      <c r="K7" s="23">
        <f t="shared" si="3"/>
        <v>128.36295000000001</v>
      </c>
      <c r="L7" s="23">
        <v>0</v>
      </c>
      <c r="M7" s="23">
        <v>5.0199999999999996</v>
      </c>
      <c r="N7" s="23">
        <f t="shared" si="4"/>
        <v>25.570308764940243</v>
      </c>
    </row>
    <row r="8" spans="1:14" ht="23.45" customHeight="1" x14ac:dyDescent="0.25">
      <c r="A8" s="59"/>
      <c r="B8" s="5"/>
      <c r="C8" s="39" t="s">
        <v>42</v>
      </c>
      <c r="D8" s="56"/>
      <c r="E8" s="54"/>
      <c r="F8" s="46">
        <v>24.35</v>
      </c>
      <c r="G8" s="46">
        <f t="shared" ref="G8" si="5">+F8*0.15</f>
        <v>3.6524999999999999</v>
      </c>
      <c r="H8" s="47">
        <f t="shared" ref="H8" si="6">+(F8-G8)*0.1</f>
        <v>2.0697500000000004</v>
      </c>
      <c r="I8" s="47">
        <v>1.18</v>
      </c>
      <c r="J8" s="47">
        <f t="shared" ref="J8" si="7">+I8+H8+G8</f>
        <v>6.9022500000000004</v>
      </c>
      <c r="K8" s="47">
        <f t="shared" ref="K8" si="8">+F8-J8</f>
        <v>17.447749999999999</v>
      </c>
      <c r="L8" s="47">
        <v>0</v>
      </c>
      <c r="M8" s="47">
        <v>5.0199999999999996</v>
      </c>
      <c r="N8" s="47">
        <f>+K8/M8</f>
        <v>3.4756474103585657</v>
      </c>
    </row>
    <row r="10" spans="1:14" x14ac:dyDescent="0.25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2" t="s">
        <v>20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6" spans="1:14" x14ac:dyDescent="0.25">
      <c r="A16" t="s">
        <v>48</v>
      </c>
    </row>
  </sheetData>
  <mergeCells count="3">
    <mergeCell ref="D2:D7"/>
    <mergeCell ref="A2:A8"/>
    <mergeCell ref="E2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947B-5D3A-45DF-8D8D-5273AC8DE876}">
  <sheetPr>
    <tabColor rgb="FFFFFF00"/>
  </sheetPr>
  <dimension ref="A1:N12"/>
  <sheetViews>
    <sheetView zoomScale="90" zoomScaleNormal="90" workbookViewId="0">
      <selection activeCell="B17" sqref="B17"/>
    </sheetView>
  </sheetViews>
  <sheetFormatPr baseColWidth="10" defaultColWidth="9.140625" defaultRowHeight="15" x14ac:dyDescent="0.25"/>
  <cols>
    <col min="1" max="1" width="12.140625" customWidth="1"/>
    <col min="2" max="2" width="15.42578125" customWidth="1"/>
    <col min="3" max="3" width="28.28515625" customWidth="1"/>
    <col min="4" max="4" width="16.42578125" customWidth="1"/>
    <col min="5" max="5" width="22.7109375" customWidth="1"/>
    <col min="6" max="6" width="16.28515625" customWidth="1"/>
    <col min="7" max="7" width="15.7109375" customWidth="1"/>
    <col min="8" max="8" width="17.7109375" customWidth="1"/>
    <col min="9" max="14" width="11.42578125" customWidth="1"/>
  </cols>
  <sheetData>
    <row r="1" spans="1:14" ht="105" x14ac:dyDescent="0.25">
      <c r="A1" s="21" t="s">
        <v>27</v>
      </c>
      <c r="B1" s="21" t="s">
        <v>35</v>
      </c>
      <c r="C1" s="1" t="s">
        <v>1</v>
      </c>
      <c r="D1" s="1" t="s">
        <v>2</v>
      </c>
      <c r="E1" s="1" t="s">
        <v>3</v>
      </c>
      <c r="F1" s="21" t="s">
        <v>29</v>
      </c>
      <c r="G1" s="21" t="s">
        <v>30</v>
      </c>
      <c r="H1" s="21" t="s">
        <v>31</v>
      </c>
      <c r="I1" s="22" t="s">
        <v>32</v>
      </c>
      <c r="J1" s="21" t="s">
        <v>24</v>
      </c>
      <c r="K1" s="21" t="s">
        <v>25</v>
      </c>
      <c r="L1" s="21" t="s">
        <v>33</v>
      </c>
      <c r="M1" s="21" t="s">
        <v>34</v>
      </c>
      <c r="N1" s="21" t="s">
        <v>26</v>
      </c>
    </row>
    <row r="2" spans="1:14" ht="120.95" customHeight="1" x14ac:dyDescent="0.25">
      <c r="A2" s="48" t="s">
        <v>6</v>
      </c>
      <c r="B2" s="29" t="s">
        <v>12</v>
      </c>
      <c r="C2" s="29" t="s">
        <v>16</v>
      </c>
      <c r="D2" s="49" t="s">
        <v>39</v>
      </c>
      <c r="E2" s="55" t="s">
        <v>47</v>
      </c>
      <c r="F2" s="57">
        <v>168.03</v>
      </c>
      <c r="G2" s="57">
        <f>+F2*0.15</f>
        <v>25.204499999999999</v>
      </c>
      <c r="H2" s="57">
        <f>+(F2-G2)*0.1</f>
        <v>14.282550000000001</v>
      </c>
      <c r="I2" s="57">
        <v>0.18</v>
      </c>
      <c r="J2" s="57">
        <f>+I2+H2+G2</f>
        <v>39.667050000000003</v>
      </c>
      <c r="K2" s="57">
        <f>+F2-J2</f>
        <v>128.36295000000001</v>
      </c>
      <c r="L2" s="57">
        <v>0</v>
      </c>
      <c r="M2" s="57">
        <v>5.0199999999999996</v>
      </c>
      <c r="N2" s="30">
        <f>+K2/M2</f>
        <v>25.570308764940243</v>
      </c>
    </row>
    <row r="4" spans="1:14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4" x14ac:dyDescent="0.25">
      <c r="A10" t="s">
        <v>48</v>
      </c>
    </row>
    <row r="11" spans="1:14" x14ac:dyDescent="0.25">
      <c r="A11" s="12" t="s">
        <v>49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F12" s="58"/>
      <c r="G12" s="58"/>
      <c r="H12" s="58"/>
      <c r="I12" s="58"/>
      <c r="J12" s="58"/>
      <c r="K12" s="58"/>
      <c r="L12" s="58"/>
      <c r="M12" s="58"/>
      <c r="N12" s="5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4ECB-4B36-4D17-85AD-A1705145540E}">
  <sheetPr>
    <tabColor rgb="FFFFFF00"/>
  </sheetPr>
  <dimension ref="A1:N12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12.140625" customWidth="1"/>
    <col min="2" max="2" width="15.42578125" customWidth="1"/>
    <col min="3" max="3" width="28.28515625" customWidth="1"/>
    <col min="4" max="4" width="16.42578125" customWidth="1"/>
    <col min="5" max="5" width="22.7109375" customWidth="1"/>
    <col min="6" max="6" width="16.28515625" customWidth="1"/>
    <col min="7" max="7" width="15.7109375" customWidth="1"/>
    <col min="8" max="8" width="17.7109375" customWidth="1"/>
    <col min="9" max="14" width="11.42578125" customWidth="1"/>
  </cols>
  <sheetData>
    <row r="1" spans="1:14" ht="105" x14ac:dyDescent="0.25">
      <c r="A1" s="21" t="s">
        <v>27</v>
      </c>
      <c r="B1" s="21" t="s">
        <v>35</v>
      </c>
      <c r="C1" s="1" t="s">
        <v>1</v>
      </c>
      <c r="D1" s="1" t="s">
        <v>2</v>
      </c>
      <c r="E1" s="1" t="s">
        <v>3</v>
      </c>
      <c r="F1" s="21" t="s">
        <v>29</v>
      </c>
      <c r="G1" s="21" t="s">
        <v>30</v>
      </c>
      <c r="H1" s="21" t="s">
        <v>31</v>
      </c>
      <c r="I1" s="22" t="s">
        <v>32</v>
      </c>
      <c r="J1" s="21" t="s">
        <v>24</v>
      </c>
      <c r="K1" s="21" t="s">
        <v>25</v>
      </c>
      <c r="L1" s="21" t="s">
        <v>33</v>
      </c>
      <c r="M1" s="21" t="s">
        <v>34</v>
      </c>
      <c r="N1" s="21" t="s">
        <v>26</v>
      </c>
    </row>
    <row r="2" spans="1:14" ht="120.95" customHeight="1" x14ac:dyDescent="0.25">
      <c r="A2" s="48" t="s">
        <v>6</v>
      </c>
      <c r="B2" s="29" t="s">
        <v>11</v>
      </c>
      <c r="C2" s="29" t="s">
        <v>16</v>
      </c>
      <c r="D2" s="49" t="s">
        <v>39</v>
      </c>
      <c r="E2" s="55" t="s">
        <v>47</v>
      </c>
      <c r="F2" s="57">
        <v>75.024444444444441</v>
      </c>
      <c r="G2" s="57">
        <f>+F2*0.15</f>
        <v>11.253666666666666</v>
      </c>
      <c r="H2" s="57">
        <f>+(F2-G2)*0.1</f>
        <v>6.3770777777777781</v>
      </c>
      <c r="I2" s="57">
        <v>0.1</v>
      </c>
      <c r="J2" s="57">
        <f>+I2+H2+G2</f>
        <v>17.730744444444444</v>
      </c>
      <c r="K2" s="57">
        <f>+F2-J2</f>
        <v>57.293700000000001</v>
      </c>
      <c r="L2" s="57">
        <v>0</v>
      </c>
      <c r="M2" s="57">
        <v>5.0199999999999996</v>
      </c>
      <c r="N2" s="30">
        <f>+K2/M2</f>
        <v>11.413087649402392</v>
      </c>
    </row>
    <row r="4" spans="1:14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4" x14ac:dyDescent="0.25">
      <c r="A10" t="s">
        <v>48</v>
      </c>
    </row>
    <row r="11" spans="1:14" x14ac:dyDescent="0.25">
      <c r="A11" s="12" t="s">
        <v>49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F12" s="58"/>
      <c r="G12" s="58"/>
      <c r="H12" s="58"/>
      <c r="I12" s="58"/>
      <c r="J12" s="58"/>
      <c r="K12" s="58"/>
      <c r="L12" s="58"/>
      <c r="M12" s="58"/>
      <c r="N12" s="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A828-954C-4F1F-93AA-D1F297293AF8}">
  <sheetPr>
    <tabColor rgb="FFFFFF00"/>
  </sheetPr>
  <dimension ref="A1:N12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12.140625" customWidth="1"/>
    <col min="2" max="2" width="15.42578125" customWidth="1"/>
    <col min="3" max="3" width="28.28515625" customWidth="1"/>
    <col min="4" max="4" width="16.42578125" customWidth="1"/>
    <col min="5" max="5" width="22.7109375" customWidth="1"/>
    <col min="6" max="6" width="16.28515625" customWidth="1"/>
    <col min="7" max="7" width="15.7109375" customWidth="1"/>
    <col min="8" max="8" width="17.7109375" customWidth="1"/>
    <col min="9" max="14" width="11.42578125" customWidth="1"/>
  </cols>
  <sheetData>
    <row r="1" spans="1:14" ht="105" x14ac:dyDescent="0.25">
      <c r="A1" s="21" t="s">
        <v>27</v>
      </c>
      <c r="B1" s="21" t="s">
        <v>35</v>
      </c>
      <c r="C1" s="1" t="s">
        <v>1</v>
      </c>
      <c r="D1" s="1" t="s">
        <v>2</v>
      </c>
      <c r="E1" s="1" t="s">
        <v>3</v>
      </c>
      <c r="F1" s="21" t="s">
        <v>29</v>
      </c>
      <c r="G1" s="21" t="s">
        <v>30</v>
      </c>
      <c r="H1" s="21" t="s">
        <v>31</v>
      </c>
      <c r="I1" s="22" t="s">
        <v>32</v>
      </c>
      <c r="J1" s="21" t="s">
        <v>24</v>
      </c>
      <c r="K1" s="21" t="s">
        <v>25</v>
      </c>
      <c r="L1" s="21" t="s">
        <v>33</v>
      </c>
      <c r="M1" s="21" t="s">
        <v>34</v>
      </c>
      <c r="N1" s="21" t="s">
        <v>26</v>
      </c>
    </row>
    <row r="2" spans="1:14" ht="120.95" customHeight="1" x14ac:dyDescent="0.25">
      <c r="A2" s="48" t="s">
        <v>6</v>
      </c>
      <c r="B2" s="29" t="s">
        <v>10</v>
      </c>
      <c r="C2" s="29" t="s">
        <v>16</v>
      </c>
      <c r="D2" s="49" t="s">
        <v>39</v>
      </c>
      <c r="E2" s="55" t="s">
        <v>47</v>
      </c>
      <c r="F2" s="57">
        <v>65.832222222222228</v>
      </c>
      <c r="G2" s="57">
        <f>+F2*0.15</f>
        <v>9.8748333333333331</v>
      </c>
      <c r="H2" s="57">
        <f>+(F2-G2)*0.1</f>
        <v>5.5957388888888895</v>
      </c>
      <c r="I2" s="57">
        <v>0.08</v>
      </c>
      <c r="J2" s="57">
        <f>+I2+H2+G2</f>
        <v>15.550572222222222</v>
      </c>
      <c r="K2" s="57">
        <f>+F2-J2</f>
        <v>50.281650000000006</v>
      </c>
      <c r="L2" s="57">
        <v>0</v>
      </c>
      <c r="M2" s="57">
        <v>5.0199999999999996</v>
      </c>
      <c r="N2" s="30">
        <f>+K2/M2</f>
        <v>10.016264940239045</v>
      </c>
    </row>
    <row r="4" spans="1:14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4" x14ac:dyDescent="0.25">
      <c r="A10" t="s">
        <v>48</v>
      </c>
    </row>
    <row r="11" spans="1:14" x14ac:dyDescent="0.25">
      <c r="A11" s="12" t="s">
        <v>49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F12" s="58"/>
      <c r="G12" s="58"/>
      <c r="H12" s="58"/>
      <c r="I12" s="58"/>
      <c r="J12" s="58"/>
      <c r="K12" s="58"/>
      <c r="L12" s="58"/>
      <c r="M12" s="58"/>
      <c r="N12" s="5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9E59-8F20-45C9-9504-D99D0586CC9B}">
  <sheetPr>
    <tabColor rgb="FFFFFF00"/>
  </sheetPr>
  <dimension ref="A1:N12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12.140625" customWidth="1"/>
    <col min="2" max="2" width="15.42578125" customWidth="1"/>
    <col min="3" max="3" width="28.28515625" customWidth="1"/>
    <col min="4" max="4" width="16.42578125" customWidth="1"/>
    <col min="5" max="5" width="22.7109375" customWidth="1"/>
    <col min="6" max="6" width="16.28515625" customWidth="1"/>
    <col min="7" max="7" width="15.7109375" customWidth="1"/>
    <col min="8" max="8" width="17.7109375" customWidth="1"/>
    <col min="9" max="14" width="11.42578125" customWidth="1"/>
  </cols>
  <sheetData>
    <row r="1" spans="1:14" ht="105" x14ac:dyDescent="0.25">
      <c r="A1" s="21" t="s">
        <v>27</v>
      </c>
      <c r="B1" s="21" t="s">
        <v>35</v>
      </c>
      <c r="C1" s="1" t="s">
        <v>1</v>
      </c>
      <c r="D1" s="1" t="s">
        <v>2</v>
      </c>
      <c r="E1" s="1" t="s">
        <v>3</v>
      </c>
      <c r="F1" s="21" t="s">
        <v>29</v>
      </c>
      <c r="G1" s="21" t="s">
        <v>30</v>
      </c>
      <c r="H1" s="21" t="s">
        <v>31</v>
      </c>
      <c r="I1" s="22" t="s">
        <v>32</v>
      </c>
      <c r="J1" s="21" t="s">
        <v>24</v>
      </c>
      <c r="K1" s="21" t="s">
        <v>25</v>
      </c>
      <c r="L1" s="21" t="s">
        <v>33</v>
      </c>
      <c r="M1" s="21" t="s">
        <v>34</v>
      </c>
      <c r="N1" s="21" t="s">
        <v>26</v>
      </c>
    </row>
    <row r="2" spans="1:14" ht="120.95" customHeight="1" x14ac:dyDescent="0.25">
      <c r="A2" s="48" t="s">
        <v>6</v>
      </c>
      <c r="B2" s="29" t="s">
        <v>41</v>
      </c>
      <c r="C2" s="29" t="s">
        <v>16</v>
      </c>
      <c r="D2" s="49" t="s">
        <v>39</v>
      </c>
      <c r="E2" s="55" t="s">
        <v>47</v>
      </c>
      <c r="F2" s="57">
        <v>27.978777777777776</v>
      </c>
      <c r="G2" s="57">
        <f>+F2*0.15</f>
        <v>4.196816666666666</v>
      </c>
      <c r="H2" s="57">
        <f>+(F2-G2)*0.1</f>
        <v>2.378196111111111</v>
      </c>
      <c r="I2" s="57">
        <v>0.05</v>
      </c>
      <c r="J2" s="57">
        <f>+I2+H2+G2</f>
        <v>6.6250127777777763</v>
      </c>
      <c r="K2" s="57">
        <f>+F2-J2</f>
        <v>21.353764999999999</v>
      </c>
      <c r="L2" s="57">
        <v>0</v>
      </c>
      <c r="M2" s="57">
        <v>5.0199999999999996</v>
      </c>
      <c r="N2" s="30">
        <f>+K2/M2</f>
        <v>4.2537380478087652</v>
      </c>
    </row>
    <row r="4" spans="1:14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4" x14ac:dyDescent="0.25">
      <c r="A10" t="s">
        <v>48</v>
      </c>
    </row>
    <row r="11" spans="1:14" x14ac:dyDescent="0.25">
      <c r="A11" s="12" t="s">
        <v>49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F12" s="58"/>
      <c r="G12" s="58"/>
      <c r="H12" s="58"/>
      <c r="I12" s="58"/>
      <c r="J12" s="58"/>
      <c r="K12" s="58"/>
      <c r="L12" s="58"/>
      <c r="M12" s="58"/>
      <c r="N12" s="5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3E3B-8C12-43CD-8B9E-68E7B68A98A5}">
  <sheetPr>
    <tabColor rgb="FFFFFF00"/>
  </sheetPr>
  <dimension ref="A1:N11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12.140625" customWidth="1"/>
    <col min="2" max="2" width="15.42578125" customWidth="1"/>
    <col min="3" max="3" width="28.28515625" customWidth="1"/>
    <col min="4" max="4" width="16.42578125" customWidth="1"/>
    <col min="5" max="5" width="22.7109375" customWidth="1"/>
    <col min="6" max="6" width="16.28515625" customWidth="1"/>
    <col min="7" max="7" width="15.7109375" customWidth="1"/>
    <col min="8" max="8" width="17.7109375" customWidth="1"/>
    <col min="9" max="14" width="11.42578125" customWidth="1"/>
  </cols>
  <sheetData>
    <row r="1" spans="1:14" ht="105" x14ac:dyDescent="0.25">
      <c r="A1" s="21" t="s">
        <v>27</v>
      </c>
      <c r="B1" s="21" t="s">
        <v>35</v>
      </c>
      <c r="C1" s="1" t="s">
        <v>1</v>
      </c>
      <c r="D1" s="1" t="s">
        <v>2</v>
      </c>
      <c r="E1" s="1" t="s">
        <v>3</v>
      </c>
      <c r="F1" s="21" t="s">
        <v>29</v>
      </c>
      <c r="G1" s="21" t="s">
        <v>30</v>
      </c>
      <c r="H1" s="21" t="s">
        <v>31</v>
      </c>
      <c r="I1" s="22" t="s">
        <v>32</v>
      </c>
      <c r="J1" s="21" t="s">
        <v>24</v>
      </c>
      <c r="K1" s="21" t="s">
        <v>25</v>
      </c>
      <c r="L1" s="21" t="s">
        <v>33</v>
      </c>
      <c r="M1" s="21" t="s">
        <v>34</v>
      </c>
      <c r="N1" s="21" t="s">
        <v>26</v>
      </c>
    </row>
    <row r="2" spans="1:14" ht="120.95" customHeight="1" x14ac:dyDescent="0.25">
      <c r="A2" s="48" t="s">
        <v>6</v>
      </c>
      <c r="B2" s="29" t="s">
        <v>8</v>
      </c>
      <c r="C2" s="29" t="s">
        <v>16</v>
      </c>
      <c r="D2" s="49" t="s">
        <v>39</v>
      </c>
      <c r="E2" s="55" t="s">
        <v>47</v>
      </c>
      <c r="F2" s="30">
        <v>19.52783333333333</v>
      </c>
      <c r="G2" s="30">
        <f>+F2*0.15</f>
        <v>2.9291749999999994</v>
      </c>
      <c r="H2" s="30">
        <f>+(F2-G2)*0.1</f>
        <v>1.6598658333333329</v>
      </c>
      <c r="I2" s="30">
        <v>0.03</v>
      </c>
      <c r="J2" s="30">
        <f>+I2+H2+G2</f>
        <v>4.6190408333333322</v>
      </c>
      <c r="K2" s="30">
        <f>+F2-J2</f>
        <v>14.908792499999997</v>
      </c>
      <c r="L2" s="30">
        <v>0</v>
      </c>
      <c r="M2" s="30">
        <v>5.0199999999999996</v>
      </c>
      <c r="N2" s="30">
        <f>+K2/M2</f>
        <v>2.9698789840637447</v>
      </c>
    </row>
    <row r="4" spans="1:14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4" x14ac:dyDescent="0.25">
      <c r="A10" t="s">
        <v>48</v>
      </c>
    </row>
    <row r="11" spans="1:14" x14ac:dyDescent="0.25">
      <c r="A11" s="12" t="s">
        <v>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498-6E4B-4F71-ACBD-B363039EF5CE}">
  <sheetPr>
    <tabColor rgb="FFFFFF00"/>
  </sheetPr>
  <dimension ref="A1:N11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12.140625" customWidth="1"/>
    <col min="2" max="2" width="15.42578125" customWidth="1"/>
    <col min="3" max="3" width="28.28515625" customWidth="1"/>
    <col min="4" max="4" width="16.42578125" customWidth="1"/>
    <col min="5" max="5" width="22.7109375" customWidth="1"/>
    <col min="6" max="6" width="16.28515625" customWidth="1"/>
    <col min="7" max="7" width="15.7109375" customWidth="1"/>
    <col min="8" max="8" width="17.7109375" customWidth="1"/>
    <col min="9" max="14" width="11.42578125" customWidth="1"/>
  </cols>
  <sheetData>
    <row r="1" spans="1:14" ht="105" x14ac:dyDescent="0.25">
      <c r="A1" s="21" t="s">
        <v>27</v>
      </c>
      <c r="B1" s="21" t="s">
        <v>35</v>
      </c>
      <c r="C1" s="1" t="s">
        <v>1</v>
      </c>
      <c r="D1" s="1" t="s">
        <v>2</v>
      </c>
      <c r="E1" s="1" t="s">
        <v>3</v>
      </c>
      <c r="F1" s="21" t="s">
        <v>29</v>
      </c>
      <c r="G1" s="21" t="s">
        <v>30</v>
      </c>
      <c r="H1" s="21" t="s">
        <v>31</v>
      </c>
      <c r="I1" s="22" t="s">
        <v>32</v>
      </c>
      <c r="J1" s="21" t="s">
        <v>24</v>
      </c>
      <c r="K1" s="21" t="s">
        <v>25</v>
      </c>
      <c r="L1" s="21" t="s">
        <v>33</v>
      </c>
      <c r="M1" s="21" t="s">
        <v>34</v>
      </c>
      <c r="N1" s="21" t="s">
        <v>26</v>
      </c>
    </row>
    <row r="2" spans="1:14" ht="120.95" customHeight="1" x14ac:dyDescent="0.25">
      <c r="A2" s="48" t="s">
        <v>6</v>
      </c>
      <c r="B2" s="29" t="s">
        <v>7</v>
      </c>
      <c r="C2" s="29" t="s">
        <v>16</v>
      </c>
      <c r="D2" s="49" t="s">
        <v>39</v>
      </c>
      <c r="E2" s="55" t="s">
        <v>47</v>
      </c>
      <c r="F2" s="30">
        <v>18.34288888888889</v>
      </c>
      <c r="G2" s="30">
        <f>+F2*0.15</f>
        <v>2.7514333333333334</v>
      </c>
      <c r="H2" s="30">
        <f>+(F2-G2)*0.1</f>
        <v>1.5591455555555558</v>
      </c>
      <c r="I2" s="30">
        <v>0.02</v>
      </c>
      <c r="J2" s="30">
        <f>+I2+H2+G2</f>
        <v>4.3305788888888888</v>
      </c>
      <c r="K2" s="30">
        <f>+F2-J2</f>
        <v>14.012310000000001</v>
      </c>
      <c r="L2" s="30">
        <v>0</v>
      </c>
      <c r="M2" s="30">
        <v>5.0199999999999996</v>
      </c>
      <c r="N2" s="30">
        <f>+K2/M2</f>
        <v>2.7912968127490045</v>
      </c>
    </row>
    <row r="4" spans="1:14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4" x14ac:dyDescent="0.25">
      <c r="A10" t="s">
        <v>48</v>
      </c>
    </row>
    <row r="11" spans="1:14" x14ac:dyDescent="0.25">
      <c r="A11" s="12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1D6C-B8CC-4E73-8BA9-B37348490E00}">
  <sheetPr>
    <tabColor rgb="FF00B050"/>
  </sheetPr>
  <dimension ref="A1:AS14"/>
  <sheetViews>
    <sheetView zoomScale="109" zoomScaleNormal="60" workbookViewId="0">
      <selection activeCell="A15" sqref="A15"/>
    </sheetView>
  </sheetViews>
  <sheetFormatPr baseColWidth="10" defaultColWidth="9.140625" defaultRowHeight="15" x14ac:dyDescent="0.25"/>
  <cols>
    <col min="1" max="1" width="13.28515625" customWidth="1"/>
    <col min="2" max="2" width="18.42578125" customWidth="1"/>
    <col min="3" max="3" width="14.140625" customWidth="1"/>
    <col min="4" max="4" width="13.85546875" style="6" customWidth="1"/>
    <col min="5" max="5" width="15.42578125" customWidth="1"/>
    <col min="6" max="6" width="24" style="3" customWidth="1"/>
    <col min="7" max="7" width="18.5703125" customWidth="1"/>
    <col min="8" max="8" width="16.140625" customWidth="1"/>
    <col min="9" max="9" width="22" customWidth="1"/>
    <col min="10" max="10" width="15.7109375" customWidth="1"/>
  </cols>
  <sheetData>
    <row r="1" spans="1:45" ht="58.5" customHeight="1" x14ac:dyDescent="0.25">
      <c r="A1" s="4" t="s">
        <v>27</v>
      </c>
      <c r="B1" s="4" t="s">
        <v>28</v>
      </c>
      <c r="C1" s="2" t="s">
        <v>1</v>
      </c>
      <c r="D1" s="38" t="s">
        <v>43</v>
      </c>
      <c r="E1" s="4" t="s">
        <v>44</v>
      </c>
      <c r="F1" s="4" t="s">
        <v>5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45" s="10" customFormat="1" ht="34.5" customHeight="1" x14ac:dyDescent="0.25">
      <c r="A2" s="63" t="s">
        <v>38</v>
      </c>
      <c r="B2" s="25" t="s">
        <v>7</v>
      </c>
      <c r="C2" s="26" t="s">
        <v>15</v>
      </c>
      <c r="D2" s="64" t="s">
        <v>39</v>
      </c>
      <c r="E2" s="26" t="s">
        <v>4</v>
      </c>
      <c r="F2" s="27">
        <v>1.01</v>
      </c>
      <c r="G2" s="27">
        <v>0.01</v>
      </c>
      <c r="H2" s="27">
        <f t="shared" ref="H2:H7" si="0">+SUM(G2:G2)</f>
        <v>0.01</v>
      </c>
      <c r="I2" s="27">
        <f t="shared" ref="I2:I7" si="1">F2-H2</f>
        <v>1</v>
      </c>
      <c r="J2" s="27">
        <f>I2</f>
        <v>1</v>
      </c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s="10" customFormat="1" ht="34.5" customHeight="1" x14ac:dyDescent="0.25">
      <c r="A3" s="63"/>
      <c r="B3" s="34" t="s">
        <v>8</v>
      </c>
      <c r="C3" s="35" t="s">
        <v>15</v>
      </c>
      <c r="D3" s="64"/>
      <c r="E3" s="35" t="s">
        <v>4</v>
      </c>
      <c r="F3" s="36">
        <v>1.52</v>
      </c>
      <c r="G3" s="36">
        <v>0.02</v>
      </c>
      <c r="H3" s="36">
        <f t="shared" si="0"/>
        <v>0.02</v>
      </c>
      <c r="I3" s="36">
        <f t="shared" si="1"/>
        <v>1.5</v>
      </c>
      <c r="J3" s="36">
        <f t="shared" ref="J3:J7" si="2">I3</f>
        <v>1.5</v>
      </c>
      <c r="K3" s="1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s="10" customFormat="1" ht="34.5" customHeight="1" x14ac:dyDescent="0.25">
      <c r="A4" s="63"/>
      <c r="B4" s="25" t="s">
        <v>9</v>
      </c>
      <c r="C4" s="26" t="s">
        <v>15</v>
      </c>
      <c r="D4" s="64"/>
      <c r="E4" s="26" t="s">
        <v>4</v>
      </c>
      <c r="F4" s="27">
        <v>2.4300000000000002</v>
      </c>
      <c r="G4" s="27">
        <v>0.03</v>
      </c>
      <c r="H4" s="27">
        <f t="shared" si="0"/>
        <v>0.03</v>
      </c>
      <c r="I4" s="27">
        <f t="shared" si="1"/>
        <v>2.4000000000000004</v>
      </c>
      <c r="J4" s="27">
        <f t="shared" si="2"/>
        <v>2.4000000000000004</v>
      </c>
      <c r="K4" s="1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10" customFormat="1" ht="34.5" customHeight="1" x14ac:dyDescent="0.25">
      <c r="A5" s="63"/>
      <c r="B5" s="34" t="s">
        <v>10</v>
      </c>
      <c r="C5" s="35" t="s">
        <v>15</v>
      </c>
      <c r="D5" s="64"/>
      <c r="E5" s="35" t="s">
        <v>4</v>
      </c>
      <c r="F5" s="36">
        <v>3.73</v>
      </c>
      <c r="G5" s="36">
        <v>0.04</v>
      </c>
      <c r="H5" s="36">
        <f t="shared" si="0"/>
        <v>0.04</v>
      </c>
      <c r="I5" s="36">
        <f t="shared" si="1"/>
        <v>3.69</v>
      </c>
      <c r="J5" s="36">
        <f t="shared" si="2"/>
        <v>3.69</v>
      </c>
      <c r="K5" s="1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10" customFormat="1" ht="34.5" customHeight="1" x14ac:dyDescent="0.25">
      <c r="A6" s="63"/>
      <c r="B6" s="25" t="s">
        <v>11</v>
      </c>
      <c r="C6" s="26" t="s">
        <v>15</v>
      </c>
      <c r="D6" s="64"/>
      <c r="E6" s="33" t="s">
        <v>4</v>
      </c>
      <c r="F6" s="27">
        <v>4.92</v>
      </c>
      <c r="G6" s="27">
        <v>0.06</v>
      </c>
      <c r="H6" s="27">
        <f t="shared" si="0"/>
        <v>0.06</v>
      </c>
      <c r="I6" s="27">
        <f t="shared" si="1"/>
        <v>4.8600000000000003</v>
      </c>
      <c r="J6" s="27">
        <f t="shared" si="2"/>
        <v>4.8600000000000003</v>
      </c>
      <c r="K6" s="1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0" customFormat="1" ht="34.5" customHeight="1" x14ac:dyDescent="0.25">
      <c r="A7" s="63"/>
      <c r="B7" s="34" t="s">
        <v>12</v>
      </c>
      <c r="C7" s="35" t="s">
        <v>15</v>
      </c>
      <c r="D7" s="64"/>
      <c r="E7" s="37" t="s">
        <v>4</v>
      </c>
      <c r="F7" s="36">
        <v>11.71</v>
      </c>
      <c r="G7" s="36">
        <v>0.1</v>
      </c>
      <c r="H7" s="36">
        <f t="shared" si="0"/>
        <v>0.1</v>
      </c>
      <c r="I7" s="36">
        <f t="shared" si="1"/>
        <v>11.610000000000001</v>
      </c>
      <c r="J7" s="36">
        <f t="shared" si="2"/>
        <v>11.610000000000001</v>
      </c>
      <c r="K7" s="1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10" customFormat="1" ht="34.5" customHeight="1" x14ac:dyDescent="0.25">
      <c r="A8" s="63"/>
      <c r="B8" s="39" t="s">
        <v>42</v>
      </c>
      <c r="C8" s="40" t="s">
        <v>15</v>
      </c>
      <c r="D8" s="64"/>
      <c r="E8" s="41" t="s">
        <v>4</v>
      </c>
      <c r="F8" s="42">
        <v>1.73</v>
      </c>
      <c r="G8" s="42">
        <v>0.02</v>
      </c>
      <c r="H8" s="42">
        <f t="shared" ref="H8" si="3">+SUM(G8:G8)</f>
        <v>0.02</v>
      </c>
      <c r="I8" s="42">
        <f t="shared" ref="I8" si="4">F8-H8</f>
        <v>1.71</v>
      </c>
      <c r="J8" s="42">
        <f t="shared" ref="J8" si="5">I8</f>
        <v>1.71</v>
      </c>
      <c r="K8" s="43"/>
      <c r="L8" s="44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10" spans="1:45" x14ac:dyDescent="0.25">
      <c r="A10" s="11" t="s">
        <v>17</v>
      </c>
      <c r="B10" s="12"/>
      <c r="C10" s="12"/>
      <c r="D10" s="13"/>
      <c r="E10" s="12"/>
      <c r="F10" s="17"/>
      <c r="G10" s="12"/>
      <c r="H10" s="12"/>
      <c r="I10" s="12"/>
      <c r="J10" s="12"/>
    </row>
    <row r="11" spans="1:45" x14ac:dyDescent="0.25">
      <c r="A11" s="12" t="s">
        <v>18</v>
      </c>
      <c r="B11" s="12"/>
      <c r="C11" s="12"/>
      <c r="D11" s="13"/>
      <c r="E11" s="12"/>
      <c r="F11" s="17"/>
      <c r="G11" s="12"/>
      <c r="H11" s="12"/>
      <c r="I11" s="12"/>
      <c r="J11" s="12"/>
    </row>
    <row r="12" spans="1:45" ht="6.95" customHeight="1" x14ac:dyDescent="0.25"/>
    <row r="13" spans="1:45" ht="3.95" customHeight="1" x14ac:dyDescent="0.25"/>
    <row r="14" spans="1:45" ht="39" customHeight="1" x14ac:dyDescent="0.25">
      <c r="A14" s="62" t="s">
        <v>22</v>
      </c>
      <c r="B14" s="62"/>
      <c r="C14" s="62"/>
      <c r="D14" s="62"/>
      <c r="E14" s="62"/>
      <c r="F14" s="62"/>
      <c r="G14" s="62"/>
      <c r="H14" s="62"/>
      <c r="I14" s="62"/>
      <c r="J14" s="62"/>
    </row>
  </sheetData>
  <mergeCells count="3">
    <mergeCell ref="A14:J14"/>
    <mergeCell ref="A2:A8"/>
    <mergeCell ref="D2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9F63-99ED-42DD-9914-C6E37DC18E16}">
  <sheetPr>
    <tabColor rgb="FFFFFF00"/>
  </sheetPr>
  <dimension ref="A1:AS14"/>
  <sheetViews>
    <sheetView zoomScale="109" zoomScaleNormal="60" workbookViewId="0">
      <selection activeCell="F12" sqref="F12"/>
    </sheetView>
  </sheetViews>
  <sheetFormatPr baseColWidth="10" defaultColWidth="9.140625" defaultRowHeight="15" x14ac:dyDescent="0.25"/>
  <cols>
    <col min="1" max="1" width="13.28515625" customWidth="1"/>
    <col min="2" max="2" width="18.42578125" customWidth="1"/>
    <col min="3" max="3" width="14.140625" customWidth="1"/>
    <col min="4" max="4" width="14.28515625" style="6" customWidth="1"/>
    <col min="5" max="5" width="18.140625" customWidth="1"/>
    <col min="6" max="6" width="24" style="3" customWidth="1"/>
    <col min="7" max="7" width="18.5703125" customWidth="1"/>
    <col min="8" max="8" width="16.140625" customWidth="1"/>
    <col min="9" max="9" width="22" customWidth="1"/>
    <col min="10" max="10" width="15.7109375" customWidth="1"/>
  </cols>
  <sheetData>
    <row r="1" spans="1:45" ht="58.5" customHeight="1" x14ac:dyDescent="0.25">
      <c r="A1" s="4" t="s">
        <v>27</v>
      </c>
      <c r="B1" s="4" t="s">
        <v>28</v>
      </c>
      <c r="C1" s="2" t="s">
        <v>1</v>
      </c>
      <c r="D1" s="38" t="s">
        <v>45</v>
      </c>
      <c r="E1" s="4" t="s">
        <v>46</v>
      </c>
      <c r="F1" s="4" t="s">
        <v>5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45" s="10" customFormat="1" ht="180" customHeight="1" x14ac:dyDescent="0.25">
      <c r="A2" s="24" t="s">
        <v>38</v>
      </c>
      <c r="B2" s="25" t="s">
        <v>11</v>
      </c>
      <c r="C2" s="26" t="s">
        <v>15</v>
      </c>
      <c r="D2" s="28" t="s">
        <v>39</v>
      </c>
      <c r="E2" s="29" t="s">
        <v>4</v>
      </c>
      <c r="F2" s="30">
        <v>11.71</v>
      </c>
      <c r="G2" s="30">
        <v>0.1</v>
      </c>
      <c r="H2" s="30">
        <f t="shared" ref="H2" si="0">+SUM(G2:G2)</f>
        <v>0.1</v>
      </c>
      <c r="I2" s="30">
        <f t="shared" ref="I2" si="1">F2-H2</f>
        <v>11.610000000000001</v>
      </c>
      <c r="J2" s="30">
        <f>I2</f>
        <v>11.610000000000001</v>
      </c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4" spans="1:45" x14ac:dyDescent="0.25">
      <c r="A4" s="11" t="s">
        <v>17</v>
      </c>
      <c r="B4" s="12"/>
      <c r="C4" s="12"/>
      <c r="D4" s="13"/>
      <c r="E4" s="12"/>
      <c r="F4" s="17"/>
      <c r="G4" s="12"/>
      <c r="H4" s="12"/>
      <c r="I4" s="12"/>
      <c r="J4" s="12"/>
    </row>
    <row r="5" spans="1:45" x14ac:dyDescent="0.25">
      <c r="A5" s="12" t="s">
        <v>40</v>
      </c>
      <c r="B5" s="12"/>
      <c r="C5" s="12"/>
      <c r="D5" s="13"/>
      <c r="E5" s="12"/>
      <c r="F5" s="17"/>
      <c r="G5" s="12"/>
      <c r="H5" s="12"/>
      <c r="I5" s="12"/>
      <c r="J5" s="12"/>
    </row>
    <row r="6" spans="1:45" ht="6.95" customHeight="1" x14ac:dyDescent="0.25"/>
    <row r="7" spans="1:45" ht="6.95" customHeight="1" x14ac:dyDescent="0.25"/>
    <row r="8" spans="1:45" ht="39" customHeight="1" x14ac:dyDescent="0.25">
      <c r="A8" s="62" t="s">
        <v>22</v>
      </c>
      <c r="B8" s="62"/>
      <c r="C8" s="62"/>
      <c r="D8" s="62"/>
      <c r="E8" s="62"/>
      <c r="F8" s="62"/>
      <c r="G8" s="62"/>
      <c r="H8" s="62"/>
      <c r="I8" s="62"/>
      <c r="J8" s="62"/>
    </row>
    <row r="14" spans="1:45" x14ac:dyDescent="0.25">
      <c r="F14" s="31"/>
      <c r="H14" s="32"/>
    </row>
  </sheetData>
  <mergeCells count="1">
    <mergeCell ref="A8:J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06A6-1AC8-4CBF-B901-30C8A57A0FDB}">
  <sheetPr>
    <tabColor rgb="FFFFFF00"/>
  </sheetPr>
  <dimension ref="A1:AS14"/>
  <sheetViews>
    <sheetView zoomScale="109" zoomScaleNormal="60" workbookViewId="0">
      <selection activeCell="E2" sqref="E2"/>
    </sheetView>
  </sheetViews>
  <sheetFormatPr baseColWidth="10" defaultColWidth="9.140625" defaultRowHeight="15" x14ac:dyDescent="0.25"/>
  <cols>
    <col min="1" max="1" width="13.28515625" customWidth="1"/>
    <col min="2" max="2" width="18.42578125" customWidth="1"/>
    <col min="3" max="3" width="14.140625" customWidth="1"/>
    <col min="4" max="4" width="14.42578125" style="6" customWidth="1"/>
    <col min="5" max="5" width="17.5703125" customWidth="1"/>
    <col min="6" max="6" width="24" style="3" customWidth="1"/>
    <col min="7" max="7" width="18.5703125" customWidth="1"/>
    <col min="8" max="8" width="16.140625" customWidth="1"/>
    <col min="9" max="9" width="22" customWidth="1"/>
    <col min="10" max="10" width="15.7109375" customWidth="1"/>
  </cols>
  <sheetData>
    <row r="1" spans="1:45" ht="58.5" customHeight="1" x14ac:dyDescent="0.25">
      <c r="A1" s="4" t="s">
        <v>27</v>
      </c>
      <c r="B1" s="4" t="s">
        <v>28</v>
      </c>
      <c r="C1" s="2" t="s">
        <v>1</v>
      </c>
      <c r="D1" s="38" t="s">
        <v>43</v>
      </c>
      <c r="E1" s="4" t="s">
        <v>44</v>
      </c>
      <c r="F1" s="4" t="s">
        <v>5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45" s="10" customFormat="1" ht="180" customHeight="1" x14ac:dyDescent="0.25">
      <c r="A2" s="24" t="s">
        <v>38</v>
      </c>
      <c r="B2" s="25" t="s">
        <v>11</v>
      </c>
      <c r="C2" s="26" t="s">
        <v>15</v>
      </c>
      <c r="D2" s="28" t="s">
        <v>39</v>
      </c>
      <c r="E2" s="29" t="s">
        <v>4</v>
      </c>
      <c r="F2" s="30">
        <v>4.92</v>
      </c>
      <c r="G2" s="30">
        <v>0.06</v>
      </c>
      <c r="H2" s="30">
        <f t="shared" ref="H2" si="0">+SUM(G2:G2)</f>
        <v>0.06</v>
      </c>
      <c r="I2" s="30">
        <f t="shared" ref="I2" si="1">F2-H2</f>
        <v>4.8600000000000003</v>
      </c>
      <c r="J2" s="30">
        <f>I2</f>
        <v>4.8600000000000003</v>
      </c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4" spans="1:45" x14ac:dyDescent="0.25">
      <c r="A4" s="11" t="s">
        <v>17</v>
      </c>
      <c r="B4" s="12"/>
      <c r="C4" s="12"/>
      <c r="D4" s="13"/>
      <c r="E4" s="12"/>
      <c r="F4" s="17"/>
      <c r="G4" s="12"/>
      <c r="H4" s="12"/>
      <c r="I4" s="12"/>
      <c r="J4" s="12"/>
    </row>
    <row r="5" spans="1:45" x14ac:dyDescent="0.25">
      <c r="A5" s="12" t="s">
        <v>40</v>
      </c>
      <c r="B5" s="12"/>
      <c r="C5" s="12"/>
      <c r="D5" s="13"/>
      <c r="E5" s="12"/>
      <c r="F5" s="17"/>
      <c r="G5" s="12"/>
      <c r="H5" s="12"/>
      <c r="I5" s="12"/>
      <c r="J5" s="12"/>
    </row>
    <row r="6" spans="1:45" ht="6.95" customHeight="1" x14ac:dyDescent="0.25"/>
    <row r="7" spans="1:45" ht="6.95" customHeight="1" x14ac:dyDescent="0.25"/>
    <row r="8" spans="1:45" ht="39" customHeight="1" x14ac:dyDescent="0.25">
      <c r="A8" s="62" t="s">
        <v>22</v>
      </c>
      <c r="B8" s="62"/>
      <c r="C8" s="62"/>
      <c r="D8" s="62"/>
      <c r="E8" s="62"/>
      <c r="F8" s="62"/>
      <c r="G8" s="62"/>
      <c r="H8" s="62"/>
      <c r="I8" s="62"/>
      <c r="J8" s="62"/>
    </row>
    <row r="14" spans="1:45" x14ac:dyDescent="0.25">
      <c r="F14" s="31"/>
      <c r="H14" s="32"/>
    </row>
  </sheetData>
  <mergeCells count="1">
    <mergeCell ref="A8:J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4170-D51D-4592-9333-01FE4D326202}">
  <sheetPr>
    <tabColor rgb="FFFFFF00"/>
  </sheetPr>
  <dimension ref="A1:AS14"/>
  <sheetViews>
    <sheetView zoomScale="109" zoomScaleNormal="60" workbookViewId="0">
      <selection activeCell="E2" sqref="E2"/>
    </sheetView>
  </sheetViews>
  <sheetFormatPr baseColWidth="10" defaultColWidth="9.140625" defaultRowHeight="15" x14ac:dyDescent="0.25"/>
  <cols>
    <col min="1" max="1" width="13.28515625" customWidth="1"/>
    <col min="2" max="2" width="18.42578125" customWidth="1"/>
    <col min="3" max="3" width="14.140625" customWidth="1"/>
    <col min="4" max="4" width="13.42578125" style="6" customWidth="1"/>
    <col min="5" max="5" width="16.85546875" customWidth="1"/>
    <col min="6" max="6" width="24" style="3" customWidth="1"/>
    <col min="7" max="7" width="18.5703125" customWidth="1"/>
    <col min="8" max="8" width="16.140625" customWidth="1"/>
    <col min="9" max="9" width="22" customWidth="1"/>
    <col min="10" max="10" width="15.7109375" customWidth="1"/>
  </cols>
  <sheetData>
    <row r="1" spans="1:45" ht="58.5" customHeight="1" x14ac:dyDescent="0.25">
      <c r="A1" s="4" t="s">
        <v>27</v>
      </c>
      <c r="B1" s="4" t="s">
        <v>28</v>
      </c>
      <c r="C1" s="2" t="s">
        <v>1</v>
      </c>
      <c r="D1" s="38" t="s">
        <v>43</v>
      </c>
      <c r="E1" s="4" t="s">
        <v>46</v>
      </c>
      <c r="F1" s="4" t="s">
        <v>5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45" s="10" customFormat="1" ht="180" customHeight="1" x14ac:dyDescent="0.25">
      <c r="A2" s="24" t="s">
        <v>38</v>
      </c>
      <c r="B2" s="25" t="s">
        <v>10</v>
      </c>
      <c r="C2" s="26" t="s">
        <v>15</v>
      </c>
      <c r="D2" s="28" t="s">
        <v>39</v>
      </c>
      <c r="E2" s="29" t="s">
        <v>4</v>
      </c>
      <c r="F2" s="30">
        <v>3.73</v>
      </c>
      <c r="G2" s="30">
        <v>0.04</v>
      </c>
      <c r="H2" s="30">
        <f t="shared" ref="H2" si="0">+SUM(G2:G2)</f>
        <v>0.04</v>
      </c>
      <c r="I2" s="30">
        <f t="shared" ref="I2" si="1">F2-H2</f>
        <v>3.69</v>
      </c>
      <c r="J2" s="30">
        <f>I2</f>
        <v>3.69</v>
      </c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4" spans="1:45" x14ac:dyDescent="0.25">
      <c r="A4" s="11" t="s">
        <v>17</v>
      </c>
      <c r="B4" s="12"/>
      <c r="C4" s="12"/>
      <c r="D4" s="13"/>
      <c r="E4" s="12"/>
      <c r="F4" s="17"/>
      <c r="G4" s="12"/>
      <c r="H4" s="12"/>
      <c r="I4" s="12"/>
      <c r="J4" s="12"/>
    </row>
    <row r="5" spans="1:45" x14ac:dyDescent="0.25">
      <c r="A5" s="12" t="s">
        <v>40</v>
      </c>
      <c r="B5" s="12"/>
      <c r="C5" s="12"/>
      <c r="D5" s="13"/>
      <c r="E5" s="12"/>
      <c r="F5" s="17"/>
      <c r="G5" s="12"/>
      <c r="H5" s="12"/>
      <c r="I5" s="12"/>
      <c r="J5" s="12"/>
    </row>
    <row r="6" spans="1:45" ht="6.95" customHeight="1" x14ac:dyDescent="0.25"/>
    <row r="7" spans="1:45" ht="6.95" customHeight="1" x14ac:dyDescent="0.25"/>
    <row r="8" spans="1:45" ht="39" customHeight="1" x14ac:dyDescent="0.25">
      <c r="A8" s="62" t="s">
        <v>22</v>
      </c>
      <c r="B8" s="62"/>
      <c r="C8" s="62"/>
      <c r="D8" s="62"/>
      <c r="E8" s="62"/>
      <c r="F8" s="62"/>
      <c r="G8" s="62"/>
      <c r="H8" s="62"/>
      <c r="I8" s="62"/>
      <c r="J8" s="62"/>
    </row>
    <row r="14" spans="1:45" x14ac:dyDescent="0.25">
      <c r="F14" s="31"/>
      <c r="H14" s="32"/>
    </row>
  </sheetData>
  <mergeCells count="1">
    <mergeCell ref="A8:J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2E7A-1E5E-424B-B458-CC64A8F77922}">
  <sheetPr>
    <tabColor rgb="FFFFFF00"/>
  </sheetPr>
  <dimension ref="A1:AS14"/>
  <sheetViews>
    <sheetView zoomScale="109" zoomScaleNormal="60" workbookViewId="0">
      <selection activeCell="E2" sqref="E2"/>
    </sheetView>
  </sheetViews>
  <sheetFormatPr baseColWidth="10" defaultColWidth="9.140625" defaultRowHeight="15" x14ac:dyDescent="0.25"/>
  <cols>
    <col min="1" max="1" width="13.28515625" customWidth="1"/>
    <col min="2" max="2" width="18.42578125" customWidth="1"/>
    <col min="3" max="3" width="14.140625" customWidth="1"/>
    <col min="4" max="4" width="14.140625" style="6" customWidth="1"/>
    <col min="5" max="5" width="17.28515625" customWidth="1"/>
    <col min="6" max="6" width="24" style="3" customWidth="1"/>
    <col min="7" max="7" width="18.5703125" customWidth="1"/>
    <col min="8" max="8" width="16.140625" customWidth="1"/>
    <col min="9" max="9" width="22" customWidth="1"/>
    <col min="10" max="10" width="15.7109375" customWidth="1"/>
  </cols>
  <sheetData>
    <row r="1" spans="1:45" ht="58.5" customHeight="1" x14ac:dyDescent="0.25">
      <c r="A1" s="4" t="s">
        <v>27</v>
      </c>
      <c r="B1" s="4" t="s">
        <v>28</v>
      </c>
      <c r="C1" s="2" t="s">
        <v>1</v>
      </c>
      <c r="D1" s="38" t="s">
        <v>43</v>
      </c>
      <c r="E1" s="4" t="s">
        <v>46</v>
      </c>
      <c r="F1" s="4" t="s">
        <v>5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45" s="10" customFormat="1" ht="180" customHeight="1" x14ac:dyDescent="0.25">
      <c r="A2" s="24" t="s">
        <v>38</v>
      </c>
      <c r="B2" s="25" t="s">
        <v>41</v>
      </c>
      <c r="C2" s="26" t="s">
        <v>15</v>
      </c>
      <c r="D2" s="28" t="s">
        <v>39</v>
      </c>
      <c r="E2" s="29" t="s">
        <v>4</v>
      </c>
      <c r="F2" s="30">
        <v>2.4300000000000002</v>
      </c>
      <c r="G2" s="30">
        <v>0.03</v>
      </c>
      <c r="H2" s="30">
        <f t="shared" ref="H2" si="0">+SUM(G2:G2)</f>
        <v>0.03</v>
      </c>
      <c r="I2" s="30">
        <f t="shared" ref="I2" si="1">F2-H2</f>
        <v>2.4000000000000004</v>
      </c>
      <c r="J2" s="30">
        <f>I2</f>
        <v>2.4000000000000004</v>
      </c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4" spans="1:45" x14ac:dyDescent="0.25">
      <c r="A4" s="11" t="s">
        <v>17</v>
      </c>
      <c r="B4" s="12"/>
      <c r="C4" s="12"/>
      <c r="D4" s="13"/>
      <c r="E4" s="12"/>
      <c r="F4" s="17"/>
      <c r="G4" s="12"/>
      <c r="H4" s="12"/>
      <c r="I4" s="12"/>
      <c r="J4" s="12"/>
    </row>
    <row r="5" spans="1:45" x14ac:dyDescent="0.25">
      <c r="A5" s="12" t="s">
        <v>40</v>
      </c>
      <c r="B5" s="12"/>
      <c r="C5" s="12"/>
      <c r="D5" s="13"/>
      <c r="E5" s="12"/>
      <c r="F5" s="17"/>
      <c r="G5" s="12"/>
      <c r="H5" s="12"/>
      <c r="I5" s="12"/>
      <c r="J5" s="12"/>
    </row>
    <row r="6" spans="1:45" ht="6.95" customHeight="1" x14ac:dyDescent="0.25"/>
    <row r="7" spans="1:45" ht="6.95" customHeight="1" x14ac:dyDescent="0.25"/>
    <row r="8" spans="1:45" ht="39" customHeight="1" x14ac:dyDescent="0.25">
      <c r="A8" s="62" t="s">
        <v>22</v>
      </c>
      <c r="B8" s="62"/>
      <c r="C8" s="62"/>
      <c r="D8" s="62"/>
      <c r="E8" s="62"/>
      <c r="F8" s="62"/>
      <c r="G8" s="62"/>
      <c r="H8" s="62"/>
      <c r="I8" s="62"/>
      <c r="J8" s="62"/>
    </row>
    <row r="14" spans="1:45" x14ac:dyDescent="0.25">
      <c r="F14" s="31"/>
      <c r="H14" s="32"/>
    </row>
  </sheetData>
  <mergeCells count="1">
    <mergeCell ref="A8:J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4646-884D-4E90-818E-A710DA790614}">
  <sheetPr>
    <tabColor rgb="FFFFFF00"/>
  </sheetPr>
  <dimension ref="A1:AS14"/>
  <sheetViews>
    <sheetView zoomScale="109" zoomScaleNormal="60" workbookViewId="0">
      <selection activeCell="D2" sqref="D2"/>
    </sheetView>
  </sheetViews>
  <sheetFormatPr baseColWidth="10" defaultColWidth="9.140625" defaultRowHeight="15" x14ac:dyDescent="0.25"/>
  <cols>
    <col min="1" max="1" width="13.28515625" customWidth="1"/>
    <col min="2" max="2" width="18.42578125" customWidth="1"/>
    <col min="3" max="3" width="14.140625" customWidth="1"/>
    <col min="4" max="4" width="15.42578125" style="6" customWidth="1"/>
    <col min="5" max="5" width="16.7109375" customWidth="1"/>
    <col min="6" max="6" width="24" style="3" customWidth="1"/>
    <col min="7" max="7" width="18.5703125" customWidth="1"/>
    <col min="8" max="8" width="16.140625" customWidth="1"/>
    <col min="9" max="9" width="22" customWidth="1"/>
    <col min="10" max="10" width="15.7109375" customWidth="1"/>
  </cols>
  <sheetData>
    <row r="1" spans="1:45" ht="58.5" customHeight="1" x14ac:dyDescent="0.25">
      <c r="A1" s="4" t="s">
        <v>27</v>
      </c>
      <c r="B1" s="4" t="s">
        <v>28</v>
      </c>
      <c r="C1" s="2" t="s">
        <v>1</v>
      </c>
      <c r="D1" s="38" t="s">
        <v>43</v>
      </c>
      <c r="E1" s="4" t="s">
        <v>46</v>
      </c>
      <c r="F1" s="4" t="s">
        <v>5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45" s="10" customFormat="1" ht="180" customHeight="1" x14ac:dyDescent="0.25">
      <c r="A2" s="24" t="s">
        <v>38</v>
      </c>
      <c r="B2" s="25" t="s">
        <v>8</v>
      </c>
      <c r="C2" s="26" t="s">
        <v>15</v>
      </c>
      <c r="D2" s="28" t="s">
        <v>39</v>
      </c>
      <c r="E2" s="29" t="s">
        <v>4</v>
      </c>
      <c r="F2" s="30">
        <v>1.52</v>
      </c>
      <c r="G2" s="30">
        <v>0.02</v>
      </c>
      <c r="H2" s="30">
        <f t="shared" ref="H2" si="0">+SUM(G2:G2)</f>
        <v>0.02</v>
      </c>
      <c r="I2" s="30">
        <f t="shared" ref="I2" si="1">F2-H2</f>
        <v>1.5</v>
      </c>
      <c r="J2" s="30">
        <f>I2</f>
        <v>1.5</v>
      </c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4" spans="1:45" x14ac:dyDescent="0.25">
      <c r="A4" s="11" t="s">
        <v>17</v>
      </c>
      <c r="B4" s="12"/>
      <c r="C4" s="12"/>
      <c r="D4" s="13"/>
      <c r="E4" s="12"/>
      <c r="F4" s="17"/>
      <c r="G4" s="12"/>
      <c r="H4" s="12"/>
      <c r="I4" s="12"/>
      <c r="J4" s="12"/>
    </row>
    <row r="5" spans="1:45" x14ac:dyDescent="0.25">
      <c r="A5" s="12" t="s">
        <v>40</v>
      </c>
      <c r="B5" s="12"/>
      <c r="C5" s="12"/>
      <c r="D5" s="13"/>
      <c r="E5" s="12"/>
      <c r="F5" s="17"/>
      <c r="G5" s="12"/>
      <c r="H5" s="12"/>
      <c r="I5" s="12"/>
      <c r="J5" s="12"/>
    </row>
    <row r="6" spans="1:45" ht="6.95" customHeight="1" x14ac:dyDescent="0.25"/>
    <row r="7" spans="1:45" ht="6.95" customHeight="1" x14ac:dyDescent="0.25"/>
    <row r="8" spans="1:45" ht="39" customHeight="1" x14ac:dyDescent="0.25">
      <c r="A8" s="62" t="s">
        <v>22</v>
      </c>
      <c r="B8" s="62"/>
      <c r="C8" s="62"/>
      <c r="D8" s="62"/>
      <c r="E8" s="62"/>
      <c r="F8" s="62"/>
      <c r="G8" s="62"/>
      <c r="H8" s="62"/>
      <c r="I8" s="62"/>
      <c r="J8" s="62"/>
    </row>
    <row r="14" spans="1:45" x14ac:dyDescent="0.25">
      <c r="F14" s="31"/>
      <c r="H14" s="32"/>
    </row>
  </sheetData>
  <mergeCells count="1">
    <mergeCell ref="A8:J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F87A-40D9-4560-AEF6-AF9AA1EB5AF4}">
  <sheetPr>
    <tabColor rgb="FFFFFF00"/>
  </sheetPr>
  <dimension ref="A1:AS14"/>
  <sheetViews>
    <sheetView tabSelected="1" zoomScale="109" zoomScaleNormal="60" workbookViewId="0">
      <selection activeCell="G11" sqref="G11"/>
    </sheetView>
  </sheetViews>
  <sheetFormatPr baseColWidth="10" defaultColWidth="9.140625" defaultRowHeight="15" x14ac:dyDescent="0.25"/>
  <cols>
    <col min="1" max="1" width="13.28515625" customWidth="1"/>
    <col min="2" max="2" width="18.42578125" customWidth="1"/>
    <col min="3" max="3" width="14.140625" customWidth="1"/>
    <col min="4" max="4" width="15.28515625" style="6" customWidth="1"/>
    <col min="5" max="5" width="18.140625" customWidth="1"/>
    <col min="6" max="6" width="24" style="3" customWidth="1"/>
    <col min="7" max="7" width="18.5703125" customWidth="1"/>
    <col min="8" max="8" width="16.140625" customWidth="1"/>
    <col min="9" max="9" width="22" customWidth="1"/>
    <col min="10" max="10" width="15.7109375" customWidth="1"/>
  </cols>
  <sheetData>
    <row r="1" spans="1:45" ht="58.5" customHeight="1" x14ac:dyDescent="0.25">
      <c r="A1" s="4" t="s">
        <v>27</v>
      </c>
      <c r="B1" s="4" t="s">
        <v>28</v>
      </c>
      <c r="C1" s="2" t="s">
        <v>1</v>
      </c>
      <c r="D1" s="38" t="s">
        <v>45</v>
      </c>
      <c r="E1" s="4" t="s">
        <v>44</v>
      </c>
      <c r="F1" s="4" t="s">
        <v>5</v>
      </c>
      <c r="G1" s="4" t="s">
        <v>23</v>
      </c>
      <c r="H1" s="4" t="s">
        <v>24</v>
      </c>
      <c r="I1" s="4" t="s">
        <v>25</v>
      </c>
      <c r="J1" s="4" t="s">
        <v>26</v>
      </c>
    </row>
    <row r="2" spans="1:45" s="10" customFormat="1" ht="180" customHeight="1" x14ac:dyDescent="0.25">
      <c r="A2" s="24" t="s">
        <v>38</v>
      </c>
      <c r="B2" s="25" t="s">
        <v>7</v>
      </c>
      <c r="C2" s="26" t="s">
        <v>15</v>
      </c>
      <c r="D2" s="28" t="s">
        <v>39</v>
      </c>
      <c r="E2" s="29" t="s">
        <v>4</v>
      </c>
      <c r="F2" s="30">
        <v>1.01</v>
      </c>
      <c r="G2" s="30">
        <v>0.01</v>
      </c>
      <c r="H2" s="30">
        <f t="shared" ref="H2" si="0">+SUM(G2:G2)</f>
        <v>0.01</v>
      </c>
      <c r="I2" s="30">
        <f t="shared" ref="I2" si="1">F2-H2</f>
        <v>1</v>
      </c>
      <c r="J2" s="30">
        <f>I2</f>
        <v>1</v>
      </c>
      <c r="K2" s="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4" spans="1:45" x14ac:dyDescent="0.25">
      <c r="A4" s="11" t="s">
        <v>17</v>
      </c>
      <c r="B4" s="12"/>
      <c r="C4" s="12"/>
      <c r="D4" s="13"/>
      <c r="E4" s="12"/>
      <c r="F4" s="17"/>
      <c r="G4" s="12"/>
      <c r="H4" s="12"/>
      <c r="I4" s="12"/>
      <c r="J4" s="12"/>
    </row>
    <row r="5" spans="1:45" x14ac:dyDescent="0.25">
      <c r="A5" s="12" t="s">
        <v>40</v>
      </c>
      <c r="B5" s="12"/>
      <c r="C5" s="12"/>
      <c r="D5" s="13"/>
      <c r="E5" s="12"/>
      <c r="F5" s="17"/>
      <c r="G5" s="12"/>
      <c r="H5" s="12"/>
      <c r="I5" s="12"/>
      <c r="J5" s="12"/>
    </row>
    <row r="6" spans="1:45" ht="6.95" customHeight="1" x14ac:dyDescent="0.25"/>
    <row r="7" spans="1:45" ht="6.95" customHeight="1" x14ac:dyDescent="0.25"/>
    <row r="8" spans="1:45" ht="39" customHeight="1" x14ac:dyDescent="0.25">
      <c r="A8" s="62" t="s">
        <v>22</v>
      </c>
      <c r="B8" s="62"/>
      <c r="C8" s="62"/>
      <c r="D8" s="62"/>
      <c r="E8" s="62"/>
      <c r="F8" s="62"/>
      <c r="G8" s="62"/>
      <c r="H8" s="62"/>
      <c r="I8" s="62"/>
      <c r="J8" s="62"/>
    </row>
    <row r="14" spans="1:45" x14ac:dyDescent="0.25">
      <c r="F14" s="31"/>
      <c r="H14" s="32"/>
    </row>
  </sheetData>
  <mergeCells count="1"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Anexo 5</vt:lpstr>
      <vt:lpstr>Anexo 4B-Brasil (Resumen)</vt:lpstr>
      <vt:lpstr>Anexo 4B-Brasil (3)</vt:lpstr>
      <vt:lpstr>Anexo 4B-Brasil (2)</vt:lpstr>
      <vt:lpstr>Anexo 4B-Brasil (1.5)</vt:lpstr>
      <vt:lpstr>Anexo 4B-Brasil (1)</vt:lpstr>
      <vt:lpstr>Anexo 4B-Brasil (0.75))</vt:lpstr>
      <vt:lpstr>Anexo 4B-Brasil (0.5)</vt:lpstr>
      <vt:lpstr>Anexo 4A- CHINA  -Resumen</vt:lpstr>
      <vt:lpstr>Anexo 4A- CHINA (3)</vt:lpstr>
      <vt:lpstr>Anexo 4A- CHINA (2.)</vt:lpstr>
      <vt:lpstr>Anexo 4A- CHINA (1.5)</vt:lpstr>
      <vt:lpstr>Anexo 4A- CHINA (1)</vt:lpstr>
      <vt:lpstr>Anexo 4A- CHINA (0.75)</vt:lpstr>
      <vt:lpstr>Anexo 4A- CHINA (0.5)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Solangie Carbonell</dc:creator>
  <cp:lastModifiedBy>Melissa Silie</cp:lastModifiedBy>
  <dcterms:created xsi:type="dcterms:W3CDTF">2024-07-03T23:33:25Z</dcterms:created>
  <dcterms:modified xsi:type="dcterms:W3CDTF">2024-08-01T12:44:36Z</dcterms:modified>
</cp:coreProperties>
</file>