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7671ff2e720325b/Documents/Turquia/Informacion Adicional/"/>
    </mc:Choice>
  </mc:AlternateContent>
  <xr:revisionPtr revIDLastSave="0" documentId="8_{BF7FB4DA-AE01-40EE-A050-783383775FFD}" xr6:coauthVersionLast="47" xr6:coauthVersionMax="47" xr10:uidLastSave="{00000000-0000-0000-0000-000000000000}"/>
  <bookViews>
    <workbookView xWindow="-110" yWindow="-110" windowWidth="19420" windowHeight="11500" activeTab="2" xr2:uid="{00000000-000D-0000-FFFF-FFFF00000000}"/>
  </bookViews>
  <sheets>
    <sheet name="Anexo 1" sheetId="7" r:id="rId1"/>
    <sheet name="Anexo 1 (A)" sheetId="2" r:id="rId2"/>
    <sheet name="Anexo 1 (B)" sheetId="8" r:id="rId3"/>
    <sheet name="Hoja1" sheetId="1" state="hidden" r:id="rId4"/>
  </sheets>
  <definedNames>
    <definedName name="_xlnm._FilterDatabase" localSheetId="0" hidden="1">'Anexo 1'!$CS$159:$EP$366</definedName>
    <definedName name="_xlnm._FilterDatabase" localSheetId="1" hidden="1">'Anexo 1 (A)'!$CS$159:$EP$366</definedName>
    <definedName name="_xlnm._FilterDatabase" localSheetId="2" hidden="1">'Anexo 1 (B)'!$CS$159:$EP$366</definedName>
    <definedName name="_xlnm.Criteria" localSheetId="0">'Anexo 1'!$EP$159</definedName>
    <definedName name="_xlnm.Criteria" localSheetId="1">'Anexo 1 (A)'!$EP$159</definedName>
    <definedName name="_xlnm.Criteria" localSheetId="2">'Anexo 1 (B)'!$EP$159</definedName>
    <definedName name="Excel_BuiltIn__FilterDatabase_1">#REF!</definedName>
    <definedName name="Excel_BuiltIn__FilterDatabase_2" localSheetId="0">'Anexo 1'!#REF!</definedName>
    <definedName name="Excel_BuiltIn__FilterDatabase_2" localSheetId="2">'Anexo 1 (B)'!#REF!</definedName>
    <definedName name="Excel_BuiltIn__FilterDatabase_2">'Anexo 1 (A)'!#REF!</definedName>
    <definedName name="Excel_BuiltIn__FilterDatabase_3">#REF!</definedName>
    <definedName name="Excel_BuiltIn__FilterDatabase_4">#REF!</definedName>
    <definedName name="Excel_BuiltIn_Criteria_1">#REF!</definedName>
    <definedName name="Excel_BuiltIn_Criteria_2" localSheetId="0">'Anexo 1'!#REF!</definedName>
    <definedName name="Excel_BuiltIn_Criteria_2" localSheetId="2">'Anexo 1 (B)'!#REF!</definedName>
    <definedName name="Excel_BuiltIn_Criteria_2">'Anexo 1 (A)'!#REF!</definedName>
    <definedName name="Excel_BuiltIn_Criteria_3">#REF!</definedName>
    <definedName name="Excel_BuiltIn_Criteria_4">#REF!</definedName>
    <definedName name="Excel_BuiltIn_Extract_1">#REF!</definedName>
    <definedName name="Excel_BuiltIn_Extract_2" localSheetId="0">'Anexo 1'!#REF!</definedName>
    <definedName name="Excel_BuiltIn_Extract_2" localSheetId="2">'Anexo 1 (B)'!#REF!</definedName>
    <definedName name="Excel_BuiltIn_Extract_2">'Anexo 1 (A)'!#REF!</definedName>
    <definedName name="Excel_BuiltIn_Extract_3">#REF!</definedName>
    <definedName name="Excel_BuiltIn_Extract_4">#REF!</definedName>
    <definedName name="Excel_BuiltIn_Print_Area_1">#REF!</definedName>
    <definedName name="Excel_BuiltIn_Print_Area_2" localSheetId="0">'Anexo 1'!$B$1:$U$112</definedName>
    <definedName name="Excel_BuiltIn_Print_Area_2" localSheetId="2">'Anexo 1 (B)'!$B$1:$U$112</definedName>
    <definedName name="Excel_BuiltIn_Print_Area_2">'Anexo 1 (A)'!$B$1:$U$112</definedName>
    <definedName name="Excel_BuiltIn_Print_Area_3">#REF!</definedName>
    <definedName name="Excel_BuiltIn_Print_Area_4">#REF!</definedName>
    <definedName name="Excel_BuiltIn_Print_Titles_1">#REF!</definedName>
    <definedName name="Excel_BuiltIn_Print_Titles_2" localSheetId="0">'Anexo 1'!#REF!</definedName>
    <definedName name="Excel_BuiltIn_Print_Titles_2" localSheetId="2">'Anexo 1 (B)'!#REF!</definedName>
    <definedName name="Excel_BuiltIn_Print_Titles_2">'Anexo 1 (A)'!#REF!</definedName>
    <definedName name="Excel_BuiltIn_Print_Titles_3">#REF!</definedName>
    <definedName name="Excel_BuiltIn_Print_Titles_4">#REF!</definedName>
    <definedName name="_xlnm.Print_Area" localSheetId="0">'Anexo 1'!$B$1:$P$81,'Anexo 1'!$B$82:$P$112</definedName>
    <definedName name="_xlnm.Print_Area" localSheetId="1">'Anexo 1 (A)'!$B$1:$P$81,'Anexo 1 (A)'!$B$82:$P$112</definedName>
    <definedName name="_xlnm.Print_Area" localSheetId="2">'Anexo 1 (B)'!$B$1:$P$81,'Anexo 1 (B)'!$B$82:$P$112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7" i="8" l="1"/>
  <c r="O17" i="8"/>
  <c r="N17" i="8"/>
  <c r="M17" i="8"/>
  <c r="L17" i="8"/>
  <c r="K17" i="8"/>
  <c r="P17" i="2"/>
  <c r="O17" i="2"/>
  <c r="N17" i="2"/>
  <c r="M17" i="2"/>
  <c r="L17" i="2"/>
  <c r="K17" i="2"/>
  <c r="C55" i="7" l="1"/>
  <c r="J110" i="8"/>
  <c r="I110" i="8"/>
  <c r="O110" i="8" s="1"/>
  <c r="H110" i="8"/>
  <c r="N110" i="8" s="1"/>
  <c r="G110" i="8"/>
  <c r="M110" i="8" s="1"/>
  <c r="F110" i="8"/>
  <c r="L110" i="8" s="1"/>
  <c r="E110" i="8"/>
  <c r="K110" i="8" s="1"/>
  <c r="C110" i="8"/>
  <c r="N109" i="8"/>
  <c r="M109" i="8"/>
  <c r="L109" i="8"/>
  <c r="J109" i="8"/>
  <c r="I109" i="8"/>
  <c r="O109" i="8" s="1"/>
  <c r="H109" i="8"/>
  <c r="G109" i="8"/>
  <c r="F109" i="8"/>
  <c r="E109" i="8"/>
  <c r="K109" i="8" s="1"/>
  <c r="C109" i="8"/>
  <c r="J108" i="8"/>
  <c r="I108" i="8"/>
  <c r="O108" i="8" s="1"/>
  <c r="H108" i="8"/>
  <c r="N108" i="8" s="1"/>
  <c r="G108" i="8"/>
  <c r="M108" i="8" s="1"/>
  <c r="F108" i="8"/>
  <c r="L108" i="8" s="1"/>
  <c r="E108" i="8"/>
  <c r="K108" i="8" s="1"/>
  <c r="C108" i="8"/>
  <c r="N107" i="8"/>
  <c r="M107" i="8"/>
  <c r="L107" i="8"/>
  <c r="J107" i="8"/>
  <c r="I107" i="8"/>
  <c r="O107" i="8" s="1"/>
  <c r="H107" i="8"/>
  <c r="G107" i="8"/>
  <c r="F107" i="8"/>
  <c r="E107" i="8"/>
  <c r="K107" i="8" s="1"/>
  <c r="C107" i="8"/>
  <c r="J106" i="8"/>
  <c r="I106" i="8"/>
  <c r="O106" i="8" s="1"/>
  <c r="H106" i="8"/>
  <c r="N106" i="8" s="1"/>
  <c r="G106" i="8"/>
  <c r="M106" i="8" s="1"/>
  <c r="F106" i="8"/>
  <c r="L106" i="8" s="1"/>
  <c r="E106" i="8"/>
  <c r="K106" i="8" s="1"/>
  <c r="C106" i="8"/>
  <c r="N105" i="8"/>
  <c r="M105" i="8"/>
  <c r="L105" i="8"/>
  <c r="J105" i="8"/>
  <c r="I105" i="8"/>
  <c r="O105" i="8" s="1"/>
  <c r="H105" i="8"/>
  <c r="G105" i="8"/>
  <c r="F105" i="8"/>
  <c r="E105" i="8"/>
  <c r="K105" i="8" s="1"/>
  <c r="C105" i="8"/>
  <c r="J104" i="8"/>
  <c r="I104" i="8"/>
  <c r="O104" i="8" s="1"/>
  <c r="H104" i="8"/>
  <c r="N104" i="8" s="1"/>
  <c r="G104" i="8"/>
  <c r="M104" i="8" s="1"/>
  <c r="F104" i="8"/>
  <c r="L104" i="8" s="1"/>
  <c r="E104" i="8"/>
  <c r="K104" i="8" s="1"/>
  <c r="C104" i="8"/>
  <c r="N103" i="8"/>
  <c r="M103" i="8"/>
  <c r="L103" i="8"/>
  <c r="J103" i="8"/>
  <c r="I103" i="8"/>
  <c r="O103" i="8" s="1"/>
  <c r="H103" i="8"/>
  <c r="G103" i="8"/>
  <c r="F103" i="8"/>
  <c r="E103" i="8"/>
  <c r="K103" i="8" s="1"/>
  <c r="C103" i="8"/>
  <c r="J102" i="8"/>
  <c r="I102" i="8"/>
  <c r="O102" i="8" s="1"/>
  <c r="H102" i="8"/>
  <c r="N102" i="8" s="1"/>
  <c r="G102" i="8"/>
  <c r="F102" i="8"/>
  <c r="L102" i="8" s="1"/>
  <c r="E102" i="8"/>
  <c r="K102" i="8" s="1"/>
  <c r="C102" i="8"/>
  <c r="N101" i="8"/>
  <c r="M101" i="8"/>
  <c r="L101" i="8"/>
  <c r="J101" i="8"/>
  <c r="I101" i="8"/>
  <c r="O101" i="8" s="1"/>
  <c r="H101" i="8"/>
  <c r="G101" i="8"/>
  <c r="F101" i="8"/>
  <c r="E101" i="8"/>
  <c r="K101" i="8" s="1"/>
  <c r="C101" i="8"/>
  <c r="J100" i="8"/>
  <c r="I100" i="8"/>
  <c r="O100" i="8" s="1"/>
  <c r="H100" i="8"/>
  <c r="N100" i="8" s="1"/>
  <c r="G100" i="8"/>
  <c r="F100" i="8"/>
  <c r="L100" i="8" s="1"/>
  <c r="E100" i="8"/>
  <c r="K100" i="8" s="1"/>
  <c r="C100" i="8"/>
  <c r="N99" i="8"/>
  <c r="M99" i="8"/>
  <c r="L99" i="8"/>
  <c r="J99" i="8"/>
  <c r="I99" i="8"/>
  <c r="O99" i="8" s="1"/>
  <c r="H99" i="8"/>
  <c r="G99" i="8"/>
  <c r="F99" i="8"/>
  <c r="E99" i="8"/>
  <c r="K99" i="8" s="1"/>
  <c r="C99" i="8"/>
  <c r="J98" i="8"/>
  <c r="I98" i="8"/>
  <c r="O98" i="8" s="1"/>
  <c r="H98" i="8"/>
  <c r="N98" i="8" s="1"/>
  <c r="G98" i="8"/>
  <c r="F98" i="8"/>
  <c r="L98" i="8" s="1"/>
  <c r="E98" i="8"/>
  <c r="K98" i="8" s="1"/>
  <c r="C98" i="8"/>
  <c r="N97" i="8"/>
  <c r="M97" i="8"/>
  <c r="L97" i="8"/>
  <c r="J97" i="8"/>
  <c r="I97" i="8"/>
  <c r="O97" i="8" s="1"/>
  <c r="H97" i="8"/>
  <c r="G97" i="8"/>
  <c r="F97" i="8"/>
  <c r="E97" i="8"/>
  <c r="K97" i="8" s="1"/>
  <c r="C97" i="8"/>
  <c r="J96" i="8"/>
  <c r="I96" i="8"/>
  <c r="O96" i="8" s="1"/>
  <c r="H96" i="8"/>
  <c r="N96" i="8" s="1"/>
  <c r="G96" i="8"/>
  <c r="F96" i="8"/>
  <c r="L96" i="8" s="1"/>
  <c r="E96" i="8"/>
  <c r="K96" i="8" s="1"/>
  <c r="C96" i="8"/>
  <c r="N95" i="8"/>
  <c r="M95" i="8"/>
  <c r="L95" i="8"/>
  <c r="J95" i="8"/>
  <c r="I95" i="8"/>
  <c r="O95" i="8" s="1"/>
  <c r="H95" i="8"/>
  <c r="G95" i="8"/>
  <c r="F95" i="8"/>
  <c r="E95" i="8"/>
  <c r="K95" i="8" s="1"/>
  <c r="C95" i="8"/>
  <c r="J94" i="8"/>
  <c r="I94" i="8"/>
  <c r="O94" i="8" s="1"/>
  <c r="H94" i="8"/>
  <c r="N94" i="8" s="1"/>
  <c r="G94" i="8"/>
  <c r="F94" i="8"/>
  <c r="L94" i="8" s="1"/>
  <c r="E94" i="8"/>
  <c r="K94" i="8" s="1"/>
  <c r="C94" i="8"/>
  <c r="J93" i="8"/>
  <c r="I93" i="8"/>
  <c r="O93" i="8" s="1"/>
  <c r="H93" i="8"/>
  <c r="N93" i="8" s="1"/>
  <c r="G93" i="8"/>
  <c r="M93" i="8" s="1"/>
  <c r="F93" i="8"/>
  <c r="L93" i="8" s="1"/>
  <c r="E93" i="8"/>
  <c r="C93" i="8"/>
  <c r="J92" i="8"/>
  <c r="I92" i="8"/>
  <c r="O92" i="8" s="1"/>
  <c r="H92" i="8"/>
  <c r="N92" i="8" s="1"/>
  <c r="G92" i="8"/>
  <c r="F92" i="8"/>
  <c r="E92" i="8"/>
  <c r="K92" i="8" s="1"/>
  <c r="C92" i="8"/>
  <c r="J91" i="8"/>
  <c r="I91" i="8"/>
  <c r="H91" i="8"/>
  <c r="G91" i="8"/>
  <c r="M91" i="8" s="1"/>
  <c r="F91" i="8"/>
  <c r="L91" i="8" s="1"/>
  <c r="E91" i="8"/>
  <c r="K91" i="8" s="1"/>
  <c r="C91" i="8"/>
  <c r="J90" i="8"/>
  <c r="I90" i="8"/>
  <c r="H90" i="8"/>
  <c r="G90" i="8"/>
  <c r="M90" i="8" s="1"/>
  <c r="F90" i="8"/>
  <c r="L90" i="8" s="1"/>
  <c r="E90" i="8"/>
  <c r="K90" i="8" s="1"/>
  <c r="C90" i="8"/>
  <c r="J89" i="8"/>
  <c r="I89" i="8"/>
  <c r="O89" i="8" s="1"/>
  <c r="H89" i="8"/>
  <c r="G89" i="8"/>
  <c r="F89" i="8"/>
  <c r="L89" i="8" s="1"/>
  <c r="E89" i="8"/>
  <c r="C89" i="8"/>
  <c r="J88" i="8"/>
  <c r="I88" i="8"/>
  <c r="O88" i="8" s="1"/>
  <c r="H88" i="8"/>
  <c r="G88" i="8"/>
  <c r="M88" i="8" s="1"/>
  <c r="F88" i="8"/>
  <c r="E88" i="8"/>
  <c r="K88" i="8" s="1"/>
  <c r="C88" i="8"/>
  <c r="J87" i="8"/>
  <c r="I87" i="8"/>
  <c r="O87" i="8" s="1"/>
  <c r="H87" i="8"/>
  <c r="N87" i="8" s="1"/>
  <c r="G87" i="8"/>
  <c r="F87" i="8"/>
  <c r="E87" i="8"/>
  <c r="C87" i="8"/>
  <c r="J86" i="8"/>
  <c r="I86" i="8"/>
  <c r="O86" i="8" s="1"/>
  <c r="H86" i="8"/>
  <c r="G86" i="8"/>
  <c r="M86" i="8" s="1"/>
  <c r="F86" i="8"/>
  <c r="L86" i="8" s="1"/>
  <c r="E86" i="8"/>
  <c r="C86" i="8"/>
  <c r="J85" i="8"/>
  <c r="I85" i="8"/>
  <c r="O85" i="8" s="1"/>
  <c r="H85" i="8"/>
  <c r="G85" i="8"/>
  <c r="F85" i="8"/>
  <c r="L85" i="8" s="1"/>
  <c r="E85" i="8"/>
  <c r="K85" i="8" s="1"/>
  <c r="J84" i="8"/>
  <c r="I84" i="8"/>
  <c r="H84" i="8"/>
  <c r="G84" i="8"/>
  <c r="F84" i="8"/>
  <c r="E84" i="8"/>
  <c r="E83" i="8"/>
  <c r="O78" i="8"/>
  <c r="N78" i="8"/>
  <c r="M78" i="8"/>
  <c r="L78" i="8"/>
  <c r="K78" i="8"/>
  <c r="J78" i="8"/>
  <c r="I78" i="8"/>
  <c r="H78" i="8"/>
  <c r="G78" i="8"/>
  <c r="F78" i="8"/>
  <c r="E78" i="8"/>
  <c r="C78" i="8"/>
  <c r="O77" i="8"/>
  <c r="N77" i="8"/>
  <c r="M77" i="8"/>
  <c r="L77" i="8"/>
  <c r="K77" i="8"/>
  <c r="J77" i="8"/>
  <c r="I77" i="8"/>
  <c r="H77" i="8"/>
  <c r="G77" i="8"/>
  <c r="F77" i="8"/>
  <c r="E77" i="8"/>
  <c r="C77" i="8"/>
  <c r="O76" i="8"/>
  <c r="N76" i="8"/>
  <c r="M76" i="8"/>
  <c r="L76" i="8"/>
  <c r="K76" i="8"/>
  <c r="J76" i="8"/>
  <c r="I76" i="8"/>
  <c r="H76" i="8"/>
  <c r="G76" i="8"/>
  <c r="F76" i="8"/>
  <c r="E76" i="8"/>
  <c r="C76" i="8"/>
  <c r="O75" i="8"/>
  <c r="N75" i="8"/>
  <c r="M75" i="8"/>
  <c r="L75" i="8"/>
  <c r="K75" i="8"/>
  <c r="J75" i="8"/>
  <c r="I75" i="8"/>
  <c r="H75" i="8"/>
  <c r="G75" i="8"/>
  <c r="F75" i="8"/>
  <c r="E75" i="8"/>
  <c r="C75" i="8"/>
  <c r="O74" i="8"/>
  <c r="N74" i="8"/>
  <c r="M74" i="8"/>
  <c r="L74" i="8"/>
  <c r="K74" i="8"/>
  <c r="J74" i="8"/>
  <c r="I74" i="8"/>
  <c r="H74" i="8"/>
  <c r="G74" i="8"/>
  <c r="F74" i="8"/>
  <c r="E74" i="8"/>
  <c r="C74" i="8"/>
  <c r="O73" i="8"/>
  <c r="N73" i="8"/>
  <c r="M73" i="8"/>
  <c r="L73" i="8"/>
  <c r="K73" i="8"/>
  <c r="J73" i="8"/>
  <c r="I73" i="8"/>
  <c r="H73" i="8"/>
  <c r="G73" i="8"/>
  <c r="F73" i="8"/>
  <c r="E73" i="8"/>
  <c r="C73" i="8"/>
  <c r="O72" i="8"/>
  <c r="N72" i="8"/>
  <c r="M72" i="8"/>
  <c r="L72" i="8"/>
  <c r="K72" i="8"/>
  <c r="J72" i="8"/>
  <c r="I72" i="8"/>
  <c r="H72" i="8"/>
  <c r="G72" i="8"/>
  <c r="F72" i="8"/>
  <c r="E72" i="8"/>
  <c r="C72" i="8"/>
  <c r="O71" i="8"/>
  <c r="N71" i="8"/>
  <c r="M71" i="8"/>
  <c r="L71" i="8"/>
  <c r="K71" i="8"/>
  <c r="J71" i="8"/>
  <c r="I71" i="8"/>
  <c r="H71" i="8"/>
  <c r="G71" i="8"/>
  <c r="F71" i="8"/>
  <c r="E71" i="8"/>
  <c r="C71" i="8"/>
  <c r="O70" i="8"/>
  <c r="N70" i="8"/>
  <c r="M70" i="8"/>
  <c r="L70" i="8"/>
  <c r="K70" i="8"/>
  <c r="J70" i="8"/>
  <c r="I70" i="8"/>
  <c r="H70" i="8"/>
  <c r="G70" i="8"/>
  <c r="F70" i="8"/>
  <c r="E70" i="8"/>
  <c r="C70" i="8"/>
  <c r="O69" i="8"/>
  <c r="N69" i="8"/>
  <c r="M69" i="8"/>
  <c r="L69" i="8"/>
  <c r="K69" i="8"/>
  <c r="J69" i="8"/>
  <c r="I69" i="8"/>
  <c r="H69" i="8"/>
  <c r="G69" i="8"/>
  <c r="F69" i="8"/>
  <c r="E69" i="8"/>
  <c r="C69" i="8"/>
  <c r="O68" i="8"/>
  <c r="N68" i="8"/>
  <c r="M68" i="8"/>
  <c r="L68" i="8"/>
  <c r="K68" i="8"/>
  <c r="J68" i="8"/>
  <c r="I68" i="8"/>
  <c r="H68" i="8"/>
  <c r="G68" i="8"/>
  <c r="F68" i="8"/>
  <c r="E68" i="8"/>
  <c r="C68" i="8"/>
  <c r="O67" i="8"/>
  <c r="N67" i="8"/>
  <c r="M67" i="8"/>
  <c r="L67" i="8"/>
  <c r="K67" i="8"/>
  <c r="J67" i="8"/>
  <c r="I67" i="8"/>
  <c r="H67" i="8"/>
  <c r="G67" i="8"/>
  <c r="F67" i="8"/>
  <c r="E67" i="8"/>
  <c r="C67" i="8"/>
  <c r="O66" i="8"/>
  <c r="N66" i="8"/>
  <c r="M66" i="8"/>
  <c r="L66" i="8"/>
  <c r="K66" i="8"/>
  <c r="J66" i="8"/>
  <c r="I66" i="8"/>
  <c r="H66" i="8"/>
  <c r="G66" i="8"/>
  <c r="F66" i="8"/>
  <c r="E66" i="8"/>
  <c r="C66" i="8"/>
  <c r="O65" i="8"/>
  <c r="N65" i="8"/>
  <c r="M65" i="8"/>
  <c r="L65" i="8"/>
  <c r="K65" i="8"/>
  <c r="J65" i="8"/>
  <c r="I65" i="8"/>
  <c r="H65" i="8"/>
  <c r="G65" i="8"/>
  <c r="F65" i="8"/>
  <c r="E65" i="8"/>
  <c r="C65" i="8"/>
  <c r="O64" i="8"/>
  <c r="N64" i="8"/>
  <c r="M64" i="8"/>
  <c r="L64" i="8"/>
  <c r="K64" i="8"/>
  <c r="J64" i="8"/>
  <c r="I64" i="8"/>
  <c r="H64" i="8"/>
  <c r="G64" i="8"/>
  <c r="F64" i="8"/>
  <c r="E64" i="8"/>
  <c r="C64" i="8"/>
  <c r="O63" i="8"/>
  <c r="N63" i="8"/>
  <c r="M63" i="8"/>
  <c r="L63" i="8"/>
  <c r="K63" i="8"/>
  <c r="J63" i="8"/>
  <c r="I63" i="8"/>
  <c r="H63" i="8"/>
  <c r="G63" i="8"/>
  <c r="F63" i="8"/>
  <c r="E63" i="8"/>
  <c r="C63" i="8"/>
  <c r="O62" i="8"/>
  <c r="N62" i="8"/>
  <c r="M62" i="8"/>
  <c r="L62" i="8"/>
  <c r="K62" i="8"/>
  <c r="J62" i="8"/>
  <c r="I62" i="8"/>
  <c r="H62" i="8"/>
  <c r="G62" i="8"/>
  <c r="F62" i="8"/>
  <c r="E62" i="8"/>
  <c r="C62" i="8"/>
  <c r="O61" i="8"/>
  <c r="N61" i="8"/>
  <c r="M61" i="8"/>
  <c r="L61" i="8"/>
  <c r="K61" i="8"/>
  <c r="J61" i="8"/>
  <c r="I61" i="8"/>
  <c r="H61" i="8"/>
  <c r="G61" i="8"/>
  <c r="F61" i="8"/>
  <c r="E61" i="8"/>
  <c r="C61" i="8"/>
  <c r="O60" i="8"/>
  <c r="N60" i="8"/>
  <c r="M60" i="8"/>
  <c r="L60" i="8"/>
  <c r="K60" i="8"/>
  <c r="J60" i="8"/>
  <c r="I60" i="8"/>
  <c r="H60" i="8"/>
  <c r="G60" i="8"/>
  <c r="F60" i="8"/>
  <c r="E60" i="8"/>
  <c r="C60" i="8"/>
  <c r="O59" i="8"/>
  <c r="N59" i="8"/>
  <c r="M59" i="8"/>
  <c r="L59" i="8"/>
  <c r="K59" i="8"/>
  <c r="J59" i="8"/>
  <c r="I59" i="8"/>
  <c r="H59" i="8"/>
  <c r="G59" i="8"/>
  <c r="F59" i="8"/>
  <c r="E59" i="8"/>
  <c r="C59" i="8"/>
  <c r="O58" i="8"/>
  <c r="N58" i="8"/>
  <c r="M58" i="8"/>
  <c r="L58" i="8"/>
  <c r="K58" i="8"/>
  <c r="J58" i="8"/>
  <c r="I58" i="8"/>
  <c r="H58" i="8"/>
  <c r="G58" i="8"/>
  <c r="F58" i="8"/>
  <c r="E58" i="8"/>
  <c r="C58" i="8"/>
  <c r="O57" i="8"/>
  <c r="N57" i="8"/>
  <c r="M57" i="8"/>
  <c r="L57" i="8"/>
  <c r="K57" i="8"/>
  <c r="J57" i="8"/>
  <c r="I57" i="8"/>
  <c r="H57" i="8"/>
  <c r="G57" i="8"/>
  <c r="F57" i="8"/>
  <c r="E57" i="8"/>
  <c r="C57" i="8"/>
  <c r="O56" i="8"/>
  <c r="N56" i="8"/>
  <c r="M56" i="8"/>
  <c r="L56" i="8"/>
  <c r="K56" i="8"/>
  <c r="J56" i="8"/>
  <c r="I56" i="8"/>
  <c r="H56" i="8"/>
  <c r="G56" i="8"/>
  <c r="F56" i="8"/>
  <c r="E56" i="8"/>
  <c r="C56" i="8"/>
  <c r="O55" i="8"/>
  <c r="N55" i="8"/>
  <c r="M55" i="8"/>
  <c r="L55" i="8"/>
  <c r="K55" i="8"/>
  <c r="J55" i="8"/>
  <c r="I55" i="8"/>
  <c r="H55" i="8"/>
  <c r="G55" i="8"/>
  <c r="F55" i="8"/>
  <c r="E55" i="8"/>
  <c r="C55" i="8"/>
  <c r="O54" i="8"/>
  <c r="N54" i="8"/>
  <c r="P54" i="8" s="1"/>
  <c r="P55" i="8" s="1"/>
  <c r="P56" i="8" s="1"/>
  <c r="M54" i="8"/>
  <c r="L54" i="8"/>
  <c r="K54" i="8"/>
  <c r="J54" i="8"/>
  <c r="I54" i="8"/>
  <c r="H54" i="8"/>
  <c r="G54" i="8"/>
  <c r="F54" i="8"/>
  <c r="E54" i="8"/>
  <c r="C54" i="8"/>
  <c r="O53" i="8" a="1"/>
  <c r="O53" i="8" s="1"/>
  <c r="N53" i="8" a="1"/>
  <c r="N53" i="8" s="1"/>
  <c r="M53" i="8" a="1"/>
  <c r="M53" i="8" s="1"/>
  <c r="L53" i="8" a="1"/>
  <c r="L53" i="8" s="1"/>
  <c r="K53" i="8" a="1"/>
  <c r="K53" i="8" s="1"/>
  <c r="J53" i="8" a="1"/>
  <c r="J53" i="8" s="1"/>
  <c r="I53" i="8"/>
  <c r="H53" i="8"/>
  <c r="G53" i="8"/>
  <c r="F53" i="8"/>
  <c r="E53" i="8"/>
  <c r="O52" i="8"/>
  <c r="N52" i="8"/>
  <c r="M52" i="8"/>
  <c r="L52" i="8"/>
  <c r="K52" i="8"/>
  <c r="J52" i="8"/>
  <c r="I52" i="8"/>
  <c r="H52" i="8"/>
  <c r="G52" i="8"/>
  <c r="F52" i="8"/>
  <c r="E52" i="8"/>
  <c r="O51" i="8"/>
  <c r="N51" i="8"/>
  <c r="M51" i="8"/>
  <c r="L51" i="8"/>
  <c r="K51" i="8"/>
  <c r="J51" i="8"/>
  <c r="I51" i="8"/>
  <c r="H51" i="8"/>
  <c r="G51" i="8"/>
  <c r="F51" i="8"/>
  <c r="E51" i="8"/>
  <c r="P50" i="8"/>
  <c r="O50" i="8"/>
  <c r="N50" i="8"/>
  <c r="M50" i="8"/>
  <c r="L50" i="8"/>
  <c r="K50" i="8"/>
  <c r="J50" i="8"/>
  <c r="I50" i="8"/>
  <c r="H50" i="8"/>
  <c r="G50" i="8"/>
  <c r="F50" i="8"/>
  <c r="E50" i="8"/>
  <c r="N49" i="8"/>
  <c r="P49" i="8" s="1"/>
  <c r="M49" i="8"/>
  <c r="L49" i="8"/>
  <c r="K49" i="8"/>
  <c r="J49" i="8"/>
  <c r="I49" i="8"/>
  <c r="O84" i="8" s="1"/>
  <c r="H49" i="8"/>
  <c r="N84" i="8" s="1"/>
  <c r="G49" i="8"/>
  <c r="M84" i="8" s="1"/>
  <c r="F49" i="8"/>
  <c r="L84" i="8" s="1"/>
  <c r="E49" i="8"/>
  <c r="K84" i="8" s="1"/>
  <c r="O49" i="8"/>
  <c r="E16" i="8"/>
  <c r="N110" i="7"/>
  <c r="M110" i="7"/>
  <c r="J110" i="7"/>
  <c r="I110" i="7"/>
  <c r="O110" i="7" s="1"/>
  <c r="H110" i="7"/>
  <c r="G110" i="7"/>
  <c r="F110" i="7"/>
  <c r="L110" i="7" s="1"/>
  <c r="E110" i="7"/>
  <c r="K110" i="7" s="1"/>
  <c r="C110" i="7"/>
  <c r="N109" i="7"/>
  <c r="M109" i="7"/>
  <c r="J109" i="7"/>
  <c r="I109" i="7"/>
  <c r="O109" i="7" s="1"/>
  <c r="H109" i="7"/>
  <c r="G109" i="7"/>
  <c r="F109" i="7"/>
  <c r="L109" i="7" s="1"/>
  <c r="E109" i="7"/>
  <c r="K109" i="7" s="1"/>
  <c r="C109" i="7"/>
  <c r="N108" i="7"/>
  <c r="M108" i="7"/>
  <c r="J108" i="7"/>
  <c r="I108" i="7"/>
  <c r="O108" i="7" s="1"/>
  <c r="H108" i="7"/>
  <c r="G108" i="7"/>
  <c r="F108" i="7"/>
  <c r="L108" i="7" s="1"/>
  <c r="E108" i="7"/>
  <c r="K108" i="7" s="1"/>
  <c r="C108" i="7"/>
  <c r="N107" i="7"/>
  <c r="M107" i="7"/>
  <c r="J107" i="7"/>
  <c r="I107" i="7"/>
  <c r="O107" i="7" s="1"/>
  <c r="H107" i="7"/>
  <c r="G107" i="7"/>
  <c r="F107" i="7"/>
  <c r="L107" i="7" s="1"/>
  <c r="E107" i="7"/>
  <c r="K107" i="7" s="1"/>
  <c r="C107" i="7"/>
  <c r="N106" i="7"/>
  <c r="M106" i="7"/>
  <c r="J106" i="7"/>
  <c r="I106" i="7"/>
  <c r="O106" i="7" s="1"/>
  <c r="H106" i="7"/>
  <c r="G106" i="7"/>
  <c r="F106" i="7"/>
  <c r="L106" i="7" s="1"/>
  <c r="E106" i="7"/>
  <c r="K106" i="7" s="1"/>
  <c r="C106" i="7"/>
  <c r="N105" i="7"/>
  <c r="M105" i="7"/>
  <c r="J105" i="7"/>
  <c r="I105" i="7"/>
  <c r="O105" i="7" s="1"/>
  <c r="H105" i="7"/>
  <c r="G105" i="7"/>
  <c r="F105" i="7"/>
  <c r="L105" i="7" s="1"/>
  <c r="E105" i="7"/>
  <c r="K105" i="7" s="1"/>
  <c r="C105" i="7"/>
  <c r="N104" i="7"/>
  <c r="M104" i="7"/>
  <c r="J104" i="7"/>
  <c r="I104" i="7"/>
  <c r="O104" i="7" s="1"/>
  <c r="H104" i="7"/>
  <c r="G104" i="7"/>
  <c r="F104" i="7"/>
  <c r="L104" i="7" s="1"/>
  <c r="E104" i="7"/>
  <c r="K104" i="7" s="1"/>
  <c r="C104" i="7"/>
  <c r="N103" i="7"/>
  <c r="M103" i="7"/>
  <c r="J103" i="7"/>
  <c r="I103" i="7"/>
  <c r="O103" i="7" s="1"/>
  <c r="H103" i="7"/>
  <c r="G103" i="7"/>
  <c r="F103" i="7"/>
  <c r="L103" i="7" s="1"/>
  <c r="E103" i="7"/>
  <c r="K103" i="7" s="1"/>
  <c r="C103" i="7"/>
  <c r="N102" i="7"/>
  <c r="M102" i="7"/>
  <c r="J102" i="7"/>
  <c r="I102" i="7"/>
  <c r="O102" i="7" s="1"/>
  <c r="H102" i="7"/>
  <c r="G102" i="7"/>
  <c r="F102" i="7"/>
  <c r="L102" i="7" s="1"/>
  <c r="E102" i="7"/>
  <c r="K102" i="7" s="1"/>
  <c r="C102" i="7"/>
  <c r="N101" i="7"/>
  <c r="M101" i="7"/>
  <c r="J101" i="7"/>
  <c r="I101" i="7"/>
  <c r="O101" i="7" s="1"/>
  <c r="H101" i="7"/>
  <c r="G101" i="7"/>
  <c r="F101" i="7"/>
  <c r="L101" i="7" s="1"/>
  <c r="E101" i="7"/>
  <c r="K101" i="7" s="1"/>
  <c r="C101" i="7"/>
  <c r="N100" i="7"/>
  <c r="M100" i="7"/>
  <c r="J100" i="7"/>
  <c r="I100" i="7"/>
  <c r="O100" i="7" s="1"/>
  <c r="H100" i="7"/>
  <c r="G100" i="7"/>
  <c r="F100" i="7"/>
  <c r="L100" i="7" s="1"/>
  <c r="E100" i="7"/>
  <c r="K100" i="7" s="1"/>
  <c r="C100" i="7"/>
  <c r="N99" i="7"/>
  <c r="M99" i="7"/>
  <c r="J99" i="7"/>
  <c r="I99" i="7"/>
  <c r="O99" i="7" s="1"/>
  <c r="H99" i="7"/>
  <c r="G99" i="7"/>
  <c r="F99" i="7"/>
  <c r="L99" i="7" s="1"/>
  <c r="E99" i="7"/>
  <c r="K99" i="7" s="1"/>
  <c r="C99" i="7"/>
  <c r="N98" i="7"/>
  <c r="M98" i="7"/>
  <c r="J98" i="7"/>
  <c r="I98" i="7"/>
  <c r="O98" i="7" s="1"/>
  <c r="H98" i="7"/>
  <c r="G98" i="7"/>
  <c r="F98" i="7"/>
  <c r="L98" i="7" s="1"/>
  <c r="E98" i="7"/>
  <c r="K98" i="7" s="1"/>
  <c r="C98" i="7"/>
  <c r="N97" i="7"/>
  <c r="M97" i="7"/>
  <c r="J97" i="7"/>
  <c r="I97" i="7"/>
  <c r="O97" i="7" s="1"/>
  <c r="H97" i="7"/>
  <c r="G97" i="7"/>
  <c r="F97" i="7"/>
  <c r="L97" i="7" s="1"/>
  <c r="E97" i="7"/>
  <c r="K97" i="7" s="1"/>
  <c r="C97" i="7"/>
  <c r="N96" i="7"/>
  <c r="M96" i="7"/>
  <c r="J96" i="7"/>
  <c r="I96" i="7"/>
  <c r="O96" i="7" s="1"/>
  <c r="H96" i="7"/>
  <c r="G96" i="7"/>
  <c r="F96" i="7"/>
  <c r="L96" i="7" s="1"/>
  <c r="E96" i="7"/>
  <c r="K96" i="7" s="1"/>
  <c r="C96" i="7"/>
  <c r="N95" i="7"/>
  <c r="M95" i="7"/>
  <c r="J95" i="7"/>
  <c r="I95" i="7"/>
  <c r="O95" i="7" s="1"/>
  <c r="H95" i="7"/>
  <c r="G95" i="7"/>
  <c r="F95" i="7"/>
  <c r="L95" i="7" s="1"/>
  <c r="E95" i="7"/>
  <c r="K95" i="7" s="1"/>
  <c r="C95" i="7"/>
  <c r="N94" i="7"/>
  <c r="M94" i="7"/>
  <c r="J94" i="7"/>
  <c r="I94" i="7"/>
  <c r="O94" i="7" s="1"/>
  <c r="H94" i="7"/>
  <c r="G94" i="7"/>
  <c r="F94" i="7"/>
  <c r="L94" i="7" s="1"/>
  <c r="E94" i="7"/>
  <c r="K94" i="7" s="1"/>
  <c r="C94" i="7"/>
  <c r="J93" i="7"/>
  <c r="I93" i="7"/>
  <c r="O93" i="7" s="1"/>
  <c r="H93" i="7"/>
  <c r="G93" i="7"/>
  <c r="F93" i="7"/>
  <c r="L93" i="7" s="1"/>
  <c r="E93" i="7"/>
  <c r="C93" i="7"/>
  <c r="J92" i="7"/>
  <c r="I92" i="7"/>
  <c r="O92" i="7" s="1"/>
  <c r="H92" i="7"/>
  <c r="N92" i="7" s="1"/>
  <c r="G92" i="7"/>
  <c r="F92" i="7"/>
  <c r="E92" i="7"/>
  <c r="C92" i="7"/>
  <c r="J91" i="7"/>
  <c r="I91" i="7"/>
  <c r="H91" i="7"/>
  <c r="G91" i="7"/>
  <c r="F91" i="7"/>
  <c r="E91" i="7"/>
  <c r="C91" i="7"/>
  <c r="J90" i="7"/>
  <c r="I90" i="7"/>
  <c r="H90" i="7"/>
  <c r="G90" i="7"/>
  <c r="M90" i="7" s="1"/>
  <c r="F90" i="7"/>
  <c r="E90" i="7"/>
  <c r="C90" i="7"/>
  <c r="J89" i="7"/>
  <c r="I89" i="7"/>
  <c r="O89" i="7" s="1"/>
  <c r="H89" i="7"/>
  <c r="G89" i="7"/>
  <c r="F89" i="7"/>
  <c r="E89" i="7"/>
  <c r="C89" i="7"/>
  <c r="J88" i="7"/>
  <c r="I88" i="7"/>
  <c r="O88" i="7" s="1"/>
  <c r="H88" i="7"/>
  <c r="G88" i="7"/>
  <c r="F88" i="7"/>
  <c r="E88" i="7"/>
  <c r="C88" i="7"/>
  <c r="J87" i="7"/>
  <c r="I87" i="7"/>
  <c r="H87" i="7"/>
  <c r="G87" i="7"/>
  <c r="F87" i="7"/>
  <c r="E87" i="7"/>
  <c r="C87" i="7"/>
  <c r="J86" i="7"/>
  <c r="I86" i="7"/>
  <c r="H86" i="7"/>
  <c r="G86" i="7"/>
  <c r="F86" i="7"/>
  <c r="E86" i="7"/>
  <c r="C86" i="7"/>
  <c r="J85" i="7"/>
  <c r="I85" i="7"/>
  <c r="H85" i="7"/>
  <c r="G85" i="7"/>
  <c r="F85" i="7"/>
  <c r="E85" i="7"/>
  <c r="J84" i="7"/>
  <c r="I84" i="7"/>
  <c r="H84" i="7"/>
  <c r="G84" i="7"/>
  <c r="F84" i="7"/>
  <c r="E84" i="7"/>
  <c r="E83" i="7"/>
  <c r="O78" i="7"/>
  <c r="N78" i="7"/>
  <c r="M78" i="7"/>
  <c r="L78" i="7"/>
  <c r="K78" i="7"/>
  <c r="J78" i="7"/>
  <c r="I78" i="7"/>
  <c r="H78" i="7"/>
  <c r="G78" i="7"/>
  <c r="F78" i="7"/>
  <c r="E78" i="7"/>
  <c r="C78" i="7"/>
  <c r="O77" i="7"/>
  <c r="N77" i="7"/>
  <c r="M77" i="7"/>
  <c r="L77" i="7"/>
  <c r="K77" i="7"/>
  <c r="J77" i="7"/>
  <c r="I77" i="7"/>
  <c r="H77" i="7"/>
  <c r="G77" i="7"/>
  <c r="F77" i="7"/>
  <c r="E77" i="7"/>
  <c r="C77" i="7"/>
  <c r="O76" i="7"/>
  <c r="N76" i="7"/>
  <c r="M76" i="7"/>
  <c r="L76" i="7"/>
  <c r="K76" i="7"/>
  <c r="J76" i="7"/>
  <c r="I76" i="7"/>
  <c r="H76" i="7"/>
  <c r="G76" i="7"/>
  <c r="F76" i="7"/>
  <c r="E76" i="7"/>
  <c r="C76" i="7"/>
  <c r="O75" i="7"/>
  <c r="N75" i="7"/>
  <c r="M75" i="7"/>
  <c r="L75" i="7"/>
  <c r="K75" i="7"/>
  <c r="J75" i="7"/>
  <c r="I75" i="7"/>
  <c r="H75" i="7"/>
  <c r="G75" i="7"/>
  <c r="F75" i="7"/>
  <c r="E75" i="7"/>
  <c r="C75" i="7"/>
  <c r="O74" i="7"/>
  <c r="N74" i="7"/>
  <c r="M74" i="7"/>
  <c r="L74" i="7"/>
  <c r="K74" i="7"/>
  <c r="J74" i="7"/>
  <c r="I74" i="7"/>
  <c r="H74" i="7"/>
  <c r="G74" i="7"/>
  <c r="F74" i="7"/>
  <c r="E74" i="7"/>
  <c r="C74" i="7"/>
  <c r="O73" i="7"/>
  <c r="N73" i="7"/>
  <c r="M73" i="7"/>
  <c r="L73" i="7"/>
  <c r="K73" i="7"/>
  <c r="J73" i="7"/>
  <c r="I73" i="7"/>
  <c r="H73" i="7"/>
  <c r="G73" i="7"/>
  <c r="F73" i="7"/>
  <c r="E73" i="7"/>
  <c r="C73" i="7"/>
  <c r="O72" i="7"/>
  <c r="N72" i="7"/>
  <c r="M72" i="7"/>
  <c r="L72" i="7"/>
  <c r="K72" i="7"/>
  <c r="J72" i="7"/>
  <c r="I72" i="7"/>
  <c r="H72" i="7"/>
  <c r="G72" i="7"/>
  <c r="F72" i="7"/>
  <c r="E72" i="7"/>
  <c r="C72" i="7"/>
  <c r="O71" i="7"/>
  <c r="N71" i="7"/>
  <c r="M71" i="7"/>
  <c r="L71" i="7"/>
  <c r="K71" i="7"/>
  <c r="J71" i="7"/>
  <c r="I71" i="7"/>
  <c r="H71" i="7"/>
  <c r="G71" i="7"/>
  <c r="F71" i="7"/>
  <c r="E71" i="7"/>
  <c r="C71" i="7"/>
  <c r="O70" i="7"/>
  <c r="N70" i="7"/>
  <c r="M70" i="7"/>
  <c r="L70" i="7"/>
  <c r="K70" i="7"/>
  <c r="J70" i="7"/>
  <c r="I70" i="7"/>
  <c r="H70" i="7"/>
  <c r="G70" i="7"/>
  <c r="F70" i="7"/>
  <c r="E70" i="7"/>
  <c r="C70" i="7"/>
  <c r="O69" i="7"/>
  <c r="N69" i="7"/>
  <c r="M69" i="7"/>
  <c r="L69" i="7"/>
  <c r="K69" i="7"/>
  <c r="J69" i="7"/>
  <c r="I69" i="7"/>
  <c r="H69" i="7"/>
  <c r="G69" i="7"/>
  <c r="F69" i="7"/>
  <c r="E69" i="7"/>
  <c r="C69" i="7"/>
  <c r="O68" i="7"/>
  <c r="N68" i="7"/>
  <c r="M68" i="7"/>
  <c r="L68" i="7"/>
  <c r="K68" i="7"/>
  <c r="J68" i="7"/>
  <c r="I68" i="7"/>
  <c r="H68" i="7"/>
  <c r="G68" i="7"/>
  <c r="F68" i="7"/>
  <c r="E68" i="7"/>
  <c r="C68" i="7"/>
  <c r="O67" i="7"/>
  <c r="N67" i="7"/>
  <c r="M67" i="7"/>
  <c r="L67" i="7"/>
  <c r="K67" i="7"/>
  <c r="J67" i="7"/>
  <c r="I67" i="7"/>
  <c r="H67" i="7"/>
  <c r="G67" i="7"/>
  <c r="F67" i="7"/>
  <c r="E67" i="7"/>
  <c r="C67" i="7"/>
  <c r="O66" i="7"/>
  <c r="N66" i="7"/>
  <c r="M66" i="7"/>
  <c r="L66" i="7"/>
  <c r="K66" i="7"/>
  <c r="J66" i="7"/>
  <c r="I66" i="7"/>
  <c r="H66" i="7"/>
  <c r="G66" i="7"/>
  <c r="F66" i="7"/>
  <c r="E66" i="7"/>
  <c r="C66" i="7"/>
  <c r="O65" i="7"/>
  <c r="N65" i="7"/>
  <c r="M65" i="7"/>
  <c r="L65" i="7"/>
  <c r="K65" i="7"/>
  <c r="J65" i="7"/>
  <c r="I65" i="7"/>
  <c r="H65" i="7"/>
  <c r="G65" i="7"/>
  <c r="F65" i="7"/>
  <c r="E65" i="7"/>
  <c r="C65" i="7"/>
  <c r="O64" i="7"/>
  <c r="N64" i="7"/>
  <c r="M64" i="7"/>
  <c r="L64" i="7"/>
  <c r="K64" i="7"/>
  <c r="J64" i="7"/>
  <c r="I64" i="7"/>
  <c r="H64" i="7"/>
  <c r="G64" i="7"/>
  <c r="F64" i="7"/>
  <c r="E64" i="7"/>
  <c r="C64" i="7"/>
  <c r="O63" i="7"/>
  <c r="N63" i="7"/>
  <c r="M63" i="7"/>
  <c r="L63" i="7"/>
  <c r="K63" i="7"/>
  <c r="J63" i="7"/>
  <c r="I63" i="7"/>
  <c r="H63" i="7"/>
  <c r="G63" i="7"/>
  <c r="F63" i="7"/>
  <c r="E63" i="7"/>
  <c r="C63" i="7"/>
  <c r="O62" i="7"/>
  <c r="N62" i="7"/>
  <c r="M62" i="7"/>
  <c r="L62" i="7"/>
  <c r="K62" i="7"/>
  <c r="J62" i="7"/>
  <c r="I62" i="7"/>
  <c r="H62" i="7"/>
  <c r="G62" i="7"/>
  <c r="F62" i="7"/>
  <c r="E62" i="7"/>
  <c r="C62" i="7"/>
  <c r="O61" i="7"/>
  <c r="N61" i="7"/>
  <c r="M61" i="7"/>
  <c r="L61" i="7"/>
  <c r="K61" i="7"/>
  <c r="J61" i="7"/>
  <c r="I61" i="7"/>
  <c r="H61" i="7"/>
  <c r="G61" i="7"/>
  <c r="F61" i="7"/>
  <c r="E61" i="7"/>
  <c r="C61" i="7"/>
  <c r="O60" i="7"/>
  <c r="N60" i="7"/>
  <c r="M60" i="7"/>
  <c r="L60" i="7"/>
  <c r="K60" i="7"/>
  <c r="J60" i="7"/>
  <c r="I60" i="7"/>
  <c r="H60" i="7"/>
  <c r="G60" i="7"/>
  <c r="F60" i="7"/>
  <c r="E60" i="7"/>
  <c r="C60" i="7"/>
  <c r="O59" i="7"/>
  <c r="N59" i="7"/>
  <c r="M59" i="7"/>
  <c r="L59" i="7"/>
  <c r="K59" i="7"/>
  <c r="J59" i="7"/>
  <c r="I59" i="7"/>
  <c r="H59" i="7"/>
  <c r="G59" i="7"/>
  <c r="F59" i="7"/>
  <c r="E59" i="7"/>
  <c r="C59" i="7"/>
  <c r="O58" i="7"/>
  <c r="N58" i="7"/>
  <c r="M58" i="7"/>
  <c r="L58" i="7"/>
  <c r="K58" i="7"/>
  <c r="J58" i="7"/>
  <c r="I58" i="7"/>
  <c r="H58" i="7"/>
  <c r="G58" i="7"/>
  <c r="F58" i="7"/>
  <c r="E58" i="7"/>
  <c r="C58" i="7"/>
  <c r="O57" i="7"/>
  <c r="N57" i="7"/>
  <c r="M57" i="7"/>
  <c r="L57" i="7"/>
  <c r="K57" i="7"/>
  <c r="J57" i="7"/>
  <c r="I57" i="7"/>
  <c r="H57" i="7"/>
  <c r="G57" i="7"/>
  <c r="F57" i="7"/>
  <c r="E57" i="7"/>
  <c r="C57" i="7"/>
  <c r="O56" i="7"/>
  <c r="N56" i="7"/>
  <c r="M56" i="7"/>
  <c r="L56" i="7"/>
  <c r="K56" i="7"/>
  <c r="J56" i="7"/>
  <c r="I56" i="7"/>
  <c r="H56" i="7"/>
  <c r="G56" i="7"/>
  <c r="F56" i="7"/>
  <c r="E56" i="7"/>
  <c r="C56" i="7"/>
  <c r="O55" i="7"/>
  <c r="N55" i="7"/>
  <c r="M55" i="7"/>
  <c r="L55" i="7"/>
  <c r="K55" i="7"/>
  <c r="J55" i="7"/>
  <c r="I55" i="7"/>
  <c r="H55" i="7"/>
  <c r="G55" i="7"/>
  <c r="F55" i="7"/>
  <c r="E55" i="7"/>
  <c r="O54" i="7"/>
  <c r="N54" i="7"/>
  <c r="P54" i="7" s="1"/>
  <c r="M54" i="7"/>
  <c r="L54" i="7"/>
  <c r="K54" i="7"/>
  <c r="J54" i="7"/>
  <c r="I54" i="7"/>
  <c r="H54" i="7"/>
  <c r="G54" i="7"/>
  <c r="F54" i="7"/>
  <c r="E54" i="7"/>
  <c r="C54" i="7"/>
  <c r="O53" i="7" a="1"/>
  <c r="O53" i="7" s="1"/>
  <c r="N53" i="7" a="1"/>
  <c r="N53" i="7" s="1"/>
  <c r="M53" i="7" a="1"/>
  <c r="M53" i="7" s="1"/>
  <c r="L53" i="7" a="1"/>
  <c r="L53" i="7" s="1"/>
  <c r="K53" i="7" a="1"/>
  <c r="K53" i="7" s="1"/>
  <c r="J53" i="7" a="1"/>
  <c r="J53" i="7" s="1"/>
  <c r="I53" i="7"/>
  <c r="H53" i="7"/>
  <c r="G53" i="7"/>
  <c r="F53" i="7"/>
  <c r="E53" i="7"/>
  <c r="O52" i="7"/>
  <c r="N52" i="7"/>
  <c r="M52" i="7"/>
  <c r="L52" i="7"/>
  <c r="K52" i="7"/>
  <c r="J52" i="7"/>
  <c r="I52" i="7"/>
  <c r="H52" i="7"/>
  <c r="G52" i="7"/>
  <c r="F52" i="7"/>
  <c r="E52" i="7"/>
  <c r="O51" i="7"/>
  <c r="N51" i="7"/>
  <c r="M51" i="7"/>
  <c r="L51" i="7"/>
  <c r="K51" i="7"/>
  <c r="J51" i="7"/>
  <c r="I51" i="7"/>
  <c r="H51" i="7"/>
  <c r="G51" i="7"/>
  <c r="F51" i="7"/>
  <c r="E51" i="7"/>
  <c r="P50" i="7"/>
  <c r="O50" i="7"/>
  <c r="N50" i="7"/>
  <c r="M50" i="7"/>
  <c r="L50" i="7"/>
  <c r="K50" i="7"/>
  <c r="J50" i="7"/>
  <c r="I50" i="7"/>
  <c r="H50" i="7"/>
  <c r="G50" i="7"/>
  <c r="F50" i="7"/>
  <c r="E50" i="7"/>
  <c r="M49" i="7"/>
  <c r="L49" i="7"/>
  <c r="K49" i="7"/>
  <c r="J49" i="7"/>
  <c r="I49" i="7"/>
  <c r="O84" i="7" s="1"/>
  <c r="H49" i="7"/>
  <c r="N84" i="7" s="1"/>
  <c r="G49" i="7"/>
  <c r="M84" i="7" s="1"/>
  <c r="F49" i="7"/>
  <c r="L84" i="7" s="1"/>
  <c r="E49" i="7"/>
  <c r="K84" i="7" s="1"/>
  <c r="P17" i="7"/>
  <c r="O49" i="7" s="1"/>
  <c r="O17" i="7"/>
  <c r="N49" i="7" s="1"/>
  <c r="P49" i="7" s="1"/>
  <c r="N17" i="7"/>
  <c r="M17" i="7"/>
  <c r="L17" i="7"/>
  <c r="K17" i="7"/>
  <c r="E16" i="7"/>
  <c r="O86" i="2"/>
  <c r="O87" i="2"/>
  <c r="O88" i="2"/>
  <c r="O89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85" i="2"/>
  <c r="E85" i="2"/>
  <c r="K85" i="2" s="1"/>
  <c r="N88" i="2"/>
  <c r="N86" i="2"/>
  <c r="N87" i="2"/>
  <c r="N89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85" i="2"/>
  <c r="L85" i="2"/>
  <c r="M85" i="2"/>
  <c r="E88" i="2"/>
  <c r="E87" i="2"/>
  <c r="F87" i="2"/>
  <c r="G87" i="2"/>
  <c r="H87" i="2"/>
  <c r="I87" i="2"/>
  <c r="J87" i="2"/>
  <c r="F88" i="2"/>
  <c r="G88" i="2"/>
  <c r="H88" i="2"/>
  <c r="I88" i="2"/>
  <c r="J88" i="2"/>
  <c r="E89" i="2"/>
  <c r="F89" i="2"/>
  <c r="G89" i="2"/>
  <c r="H89" i="2"/>
  <c r="I89" i="2"/>
  <c r="J89" i="2"/>
  <c r="E90" i="2"/>
  <c r="F90" i="2"/>
  <c r="G90" i="2"/>
  <c r="H90" i="2"/>
  <c r="I90" i="2"/>
  <c r="J90" i="2"/>
  <c r="E91" i="2"/>
  <c r="F91" i="2"/>
  <c r="G91" i="2"/>
  <c r="H91" i="2"/>
  <c r="I91" i="2"/>
  <c r="J91" i="2"/>
  <c r="E92" i="2"/>
  <c r="F92" i="2"/>
  <c r="G92" i="2"/>
  <c r="H92" i="2"/>
  <c r="I92" i="2"/>
  <c r="J92" i="2"/>
  <c r="E93" i="2"/>
  <c r="F93" i="2"/>
  <c r="G93" i="2"/>
  <c r="H93" i="2"/>
  <c r="I93" i="2"/>
  <c r="J93" i="2"/>
  <c r="E94" i="2"/>
  <c r="F94" i="2"/>
  <c r="G94" i="2"/>
  <c r="H94" i="2"/>
  <c r="I94" i="2"/>
  <c r="J94" i="2"/>
  <c r="E95" i="2"/>
  <c r="F95" i="2"/>
  <c r="G95" i="2"/>
  <c r="H95" i="2"/>
  <c r="I95" i="2"/>
  <c r="J95" i="2"/>
  <c r="E96" i="2"/>
  <c r="F96" i="2"/>
  <c r="G96" i="2"/>
  <c r="H96" i="2"/>
  <c r="I96" i="2"/>
  <c r="J96" i="2"/>
  <c r="E97" i="2"/>
  <c r="F97" i="2"/>
  <c r="G97" i="2"/>
  <c r="H97" i="2"/>
  <c r="I97" i="2"/>
  <c r="J97" i="2"/>
  <c r="E98" i="2"/>
  <c r="F98" i="2"/>
  <c r="G98" i="2"/>
  <c r="H98" i="2"/>
  <c r="I98" i="2"/>
  <c r="J98" i="2"/>
  <c r="E99" i="2"/>
  <c r="F99" i="2"/>
  <c r="G99" i="2"/>
  <c r="H99" i="2"/>
  <c r="I99" i="2"/>
  <c r="J99" i="2"/>
  <c r="E100" i="2"/>
  <c r="F100" i="2"/>
  <c r="G100" i="2"/>
  <c r="H100" i="2"/>
  <c r="I100" i="2"/>
  <c r="J100" i="2"/>
  <c r="E101" i="2"/>
  <c r="F101" i="2"/>
  <c r="G101" i="2"/>
  <c r="H101" i="2"/>
  <c r="I101" i="2"/>
  <c r="J101" i="2"/>
  <c r="E102" i="2"/>
  <c r="F102" i="2"/>
  <c r="G102" i="2"/>
  <c r="H102" i="2"/>
  <c r="I102" i="2"/>
  <c r="J102" i="2"/>
  <c r="E103" i="2"/>
  <c r="F103" i="2"/>
  <c r="G103" i="2"/>
  <c r="H103" i="2"/>
  <c r="I103" i="2"/>
  <c r="J103" i="2"/>
  <c r="E104" i="2"/>
  <c r="F104" i="2"/>
  <c r="G104" i="2"/>
  <c r="H104" i="2"/>
  <c r="I104" i="2"/>
  <c r="J104" i="2"/>
  <c r="E105" i="2"/>
  <c r="F105" i="2"/>
  <c r="G105" i="2"/>
  <c r="H105" i="2"/>
  <c r="I105" i="2"/>
  <c r="J105" i="2"/>
  <c r="F86" i="2"/>
  <c r="G86" i="2"/>
  <c r="H86" i="2"/>
  <c r="I86" i="2"/>
  <c r="J86" i="2"/>
  <c r="E86" i="2"/>
  <c r="F85" i="2"/>
  <c r="G85" i="2"/>
  <c r="H85" i="2"/>
  <c r="I85" i="2"/>
  <c r="J85" i="2"/>
  <c r="P56" i="2"/>
  <c r="P57" i="2" s="1"/>
  <c r="P58" i="2" s="1"/>
  <c r="P55" i="2"/>
  <c r="P54" i="2"/>
  <c r="J55" i="2"/>
  <c r="K55" i="2"/>
  <c r="L55" i="2"/>
  <c r="M55" i="2"/>
  <c r="N55" i="2"/>
  <c r="O55" i="2"/>
  <c r="J56" i="2"/>
  <c r="K56" i="2"/>
  <c r="L56" i="2"/>
  <c r="M56" i="2"/>
  <c r="N56" i="2"/>
  <c r="O56" i="2"/>
  <c r="J57" i="2"/>
  <c r="K57" i="2"/>
  <c r="L57" i="2"/>
  <c r="M57" i="2"/>
  <c r="N57" i="2"/>
  <c r="O57" i="2"/>
  <c r="J58" i="2"/>
  <c r="K58" i="2"/>
  <c r="L58" i="2"/>
  <c r="M58" i="2"/>
  <c r="N58" i="2"/>
  <c r="O58" i="2"/>
  <c r="J59" i="2"/>
  <c r="K59" i="2"/>
  <c r="L59" i="2"/>
  <c r="M59" i="2"/>
  <c r="N59" i="2"/>
  <c r="O59" i="2"/>
  <c r="J60" i="2"/>
  <c r="K60" i="2"/>
  <c r="L60" i="2"/>
  <c r="M60" i="2"/>
  <c r="N60" i="2"/>
  <c r="O60" i="2"/>
  <c r="J61" i="2"/>
  <c r="K61" i="2"/>
  <c r="L61" i="2"/>
  <c r="M61" i="2"/>
  <c r="N61" i="2"/>
  <c r="O61" i="2"/>
  <c r="J62" i="2"/>
  <c r="K62" i="2"/>
  <c r="L62" i="2"/>
  <c r="M62" i="2"/>
  <c r="N62" i="2"/>
  <c r="O62" i="2"/>
  <c r="J63" i="2"/>
  <c r="K63" i="2"/>
  <c r="L63" i="2"/>
  <c r="M63" i="2"/>
  <c r="N63" i="2"/>
  <c r="O63" i="2"/>
  <c r="J64" i="2"/>
  <c r="K64" i="2"/>
  <c r="L64" i="2"/>
  <c r="M64" i="2"/>
  <c r="N64" i="2"/>
  <c r="O64" i="2"/>
  <c r="J65" i="2"/>
  <c r="K65" i="2"/>
  <c r="L65" i="2"/>
  <c r="M65" i="2"/>
  <c r="N65" i="2"/>
  <c r="O65" i="2"/>
  <c r="J66" i="2"/>
  <c r="K66" i="2"/>
  <c r="L66" i="2"/>
  <c r="M66" i="2"/>
  <c r="N66" i="2"/>
  <c r="O66" i="2"/>
  <c r="J67" i="2"/>
  <c r="K67" i="2"/>
  <c r="L67" i="2"/>
  <c r="M67" i="2"/>
  <c r="N67" i="2"/>
  <c r="O67" i="2"/>
  <c r="J68" i="2"/>
  <c r="K68" i="2"/>
  <c r="L68" i="2"/>
  <c r="M68" i="2"/>
  <c r="N68" i="2"/>
  <c r="O68" i="2"/>
  <c r="J69" i="2"/>
  <c r="K69" i="2"/>
  <c r="L69" i="2"/>
  <c r="M69" i="2"/>
  <c r="N69" i="2"/>
  <c r="O69" i="2"/>
  <c r="J70" i="2"/>
  <c r="K70" i="2"/>
  <c r="L70" i="2"/>
  <c r="M70" i="2"/>
  <c r="N70" i="2"/>
  <c r="O70" i="2"/>
  <c r="J71" i="2"/>
  <c r="K71" i="2"/>
  <c r="L71" i="2"/>
  <c r="M71" i="2"/>
  <c r="N71" i="2"/>
  <c r="O71" i="2"/>
  <c r="J72" i="2"/>
  <c r="K72" i="2"/>
  <c r="L72" i="2"/>
  <c r="M72" i="2"/>
  <c r="N72" i="2"/>
  <c r="O72" i="2"/>
  <c r="J73" i="2"/>
  <c r="K73" i="2"/>
  <c r="L73" i="2"/>
  <c r="M73" i="2"/>
  <c r="N73" i="2"/>
  <c r="O73" i="2"/>
  <c r="J74" i="2"/>
  <c r="K74" i="2"/>
  <c r="L74" i="2"/>
  <c r="M74" i="2"/>
  <c r="N74" i="2"/>
  <c r="O74" i="2"/>
  <c r="J75" i="2"/>
  <c r="K75" i="2"/>
  <c r="L75" i="2"/>
  <c r="M75" i="2"/>
  <c r="N75" i="2"/>
  <c r="O75" i="2"/>
  <c r="J76" i="2"/>
  <c r="K76" i="2"/>
  <c r="L76" i="2"/>
  <c r="M76" i="2"/>
  <c r="N76" i="2"/>
  <c r="O76" i="2"/>
  <c r="J77" i="2"/>
  <c r="K77" i="2"/>
  <c r="L77" i="2"/>
  <c r="M77" i="2"/>
  <c r="N77" i="2"/>
  <c r="O77" i="2"/>
  <c r="J78" i="2"/>
  <c r="K78" i="2"/>
  <c r="L78" i="2"/>
  <c r="M78" i="2"/>
  <c r="N78" i="2"/>
  <c r="O78" i="2"/>
  <c r="K54" i="2"/>
  <c r="L54" i="2"/>
  <c r="M54" i="2"/>
  <c r="N54" i="2"/>
  <c r="O54" i="2"/>
  <c r="J54" i="2"/>
  <c r="K53" i="2" a="1"/>
  <c r="K53" i="2" s="1"/>
  <c r="L53" i="2" a="1"/>
  <c r="L53" i="2" s="1"/>
  <c r="M53" i="2" a="1"/>
  <c r="M53" i="2" s="1"/>
  <c r="N53" i="2" a="1"/>
  <c r="N53" i="2" s="1"/>
  <c r="O53" i="2" a="1"/>
  <c r="O53" i="2" s="1"/>
  <c r="J53" i="2" a="1"/>
  <c r="J53" i="2" s="1"/>
  <c r="K52" i="2"/>
  <c r="L52" i="2"/>
  <c r="M52" i="2"/>
  <c r="N52" i="2"/>
  <c r="O52" i="2"/>
  <c r="J52" i="2"/>
  <c r="P50" i="2"/>
  <c r="K51" i="2"/>
  <c r="L51" i="2"/>
  <c r="M51" i="2"/>
  <c r="N51" i="2"/>
  <c r="O51" i="2"/>
  <c r="J51" i="2"/>
  <c r="O50" i="2"/>
  <c r="N50" i="2"/>
  <c r="J50" i="2"/>
  <c r="H53" i="2"/>
  <c r="F53" i="2"/>
  <c r="G53" i="2"/>
  <c r="I53" i="2"/>
  <c r="E53" i="2"/>
  <c r="I52" i="2"/>
  <c r="H52" i="2"/>
  <c r="G52" i="2"/>
  <c r="F52" i="2"/>
  <c r="E52" i="2"/>
  <c r="I51" i="2"/>
  <c r="H51" i="2"/>
  <c r="E51" i="2"/>
  <c r="G51" i="2"/>
  <c r="F51" i="2"/>
  <c r="E55" i="2"/>
  <c r="F55" i="2"/>
  <c r="G55" i="2"/>
  <c r="H55" i="2"/>
  <c r="I55" i="2"/>
  <c r="E56" i="2"/>
  <c r="F56" i="2"/>
  <c r="G56" i="2"/>
  <c r="H56" i="2"/>
  <c r="I56" i="2"/>
  <c r="E57" i="2"/>
  <c r="F57" i="2"/>
  <c r="G57" i="2"/>
  <c r="H57" i="2"/>
  <c r="I57" i="2"/>
  <c r="E58" i="2"/>
  <c r="F58" i="2"/>
  <c r="G58" i="2"/>
  <c r="H58" i="2"/>
  <c r="I58" i="2"/>
  <c r="E59" i="2"/>
  <c r="F59" i="2"/>
  <c r="G59" i="2"/>
  <c r="H59" i="2"/>
  <c r="I59" i="2"/>
  <c r="E60" i="2"/>
  <c r="F60" i="2"/>
  <c r="G60" i="2"/>
  <c r="H60" i="2"/>
  <c r="I60" i="2"/>
  <c r="E61" i="2"/>
  <c r="F61" i="2"/>
  <c r="G61" i="2"/>
  <c r="H61" i="2"/>
  <c r="I61" i="2"/>
  <c r="E62" i="2"/>
  <c r="F62" i="2"/>
  <c r="G62" i="2"/>
  <c r="H62" i="2"/>
  <c r="I62" i="2"/>
  <c r="E63" i="2"/>
  <c r="F63" i="2"/>
  <c r="G63" i="2"/>
  <c r="H63" i="2"/>
  <c r="I63" i="2"/>
  <c r="E64" i="2"/>
  <c r="F64" i="2"/>
  <c r="G64" i="2"/>
  <c r="H64" i="2"/>
  <c r="I64" i="2"/>
  <c r="E65" i="2"/>
  <c r="F65" i="2"/>
  <c r="G65" i="2"/>
  <c r="H65" i="2"/>
  <c r="I65" i="2"/>
  <c r="E66" i="2"/>
  <c r="F66" i="2"/>
  <c r="G66" i="2"/>
  <c r="H66" i="2"/>
  <c r="I66" i="2"/>
  <c r="E67" i="2"/>
  <c r="F67" i="2"/>
  <c r="G67" i="2"/>
  <c r="H67" i="2"/>
  <c r="I67" i="2"/>
  <c r="E68" i="2"/>
  <c r="F68" i="2"/>
  <c r="G68" i="2"/>
  <c r="H68" i="2"/>
  <c r="I68" i="2"/>
  <c r="E69" i="2"/>
  <c r="F69" i="2"/>
  <c r="G69" i="2"/>
  <c r="H69" i="2"/>
  <c r="I69" i="2"/>
  <c r="E70" i="2"/>
  <c r="F70" i="2"/>
  <c r="G70" i="2"/>
  <c r="H70" i="2"/>
  <c r="I70" i="2"/>
  <c r="E71" i="2"/>
  <c r="F71" i="2"/>
  <c r="G71" i="2"/>
  <c r="H71" i="2"/>
  <c r="I71" i="2"/>
  <c r="E72" i="2"/>
  <c r="F72" i="2"/>
  <c r="G72" i="2"/>
  <c r="H72" i="2"/>
  <c r="I72" i="2"/>
  <c r="E73" i="2"/>
  <c r="F73" i="2"/>
  <c r="G73" i="2"/>
  <c r="H73" i="2"/>
  <c r="I73" i="2"/>
  <c r="E74" i="2"/>
  <c r="F74" i="2"/>
  <c r="G74" i="2"/>
  <c r="H74" i="2"/>
  <c r="I74" i="2"/>
  <c r="E75" i="2"/>
  <c r="F75" i="2"/>
  <c r="G75" i="2"/>
  <c r="H75" i="2"/>
  <c r="I75" i="2"/>
  <c r="E76" i="2"/>
  <c r="F76" i="2"/>
  <c r="G76" i="2"/>
  <c r="H76" i="2"/>
  <c r="I76" i="2"/>
  <c r="E77" i="2"/>
  <c r="F77" i="2"/>
  <c r="G77" i="2"/>
  <c r="H77" i="2"/>
  <c r="I77" i="2"/>
  <c r="E78" i="2"/>
  <c r="F78" i="2"/>
  <c r="G78" i="2"/>
  <c r="H78" i="2"/>
  <c r="I78" i="2"/>
  <c r="H54" i="2"/>
  <c r="F54" i="2"/>
  <c r="E54" i="2"/>
  <c r="H50" i="2"/>
  <c r="I50" i="2"/>
  <c r="F50" i="2"/>
  <c r="E50" i="2"/>
  <c r="N49" i="2"/>
  <c r="P49" i="2" s="1"/>
  <c r="O49" i="2"/>
  <c r="E16" i="2"/>
  <c r="H49" i="2"/>
  <c r="K86" i="8" l="1"/>
  <c r="K87" i="8"/>
  <c r="L88" i="8"/>
  <c r="P57" i="8"/>
  <c r="P58" i="8" s="1"/>
  <c r="L87" i="8"/>
  <c r="L92" i="8"/>
  <c r="K89" i="8"/>
  <c r="K93" i="8"/>
  <c r="N87" i="7"/>
  <c r="K91" i="7"/>
  <c r="N93" i="7"/>
  <c r="M88" i="7"/>
  <c r="M87" i="7"/>
  <c r="M92" i="7"/>
  <c r="N85" i="8"/>
  <c r="N89" i="8"/>
  <c r="N86" i="8"/>
  <c r="N88" i="8"/>
  <c r="M85" i="8"/>
  <c r="M87" i="8"/>
  <c r="M89" i="8"/>
  <c r="M92" i="8"/>
  <c r="M94" i="8"/>
  <c r="M96" i="8"/>
  <c r="M98" i="8"/>
  <c r="M100" i="8"/>
  <c r="M102" i="8"/>
  <c r="O87" i="7"/>
  <c r="O86" i="7"/>
  <c r="O85" i="7"/>
  <c r="M91" i="7"/>
  <c r="M86" i="7"/>
  <c r="M85" i="7"/>
  <c r="M93" i="7"/>
  <c r="M89" i="7"/>
  <c r="P55" i="7"/>
  <c r="P56" i="7" s="1"/>
  <c r="P57" i="7" s="1"/>
  <c r="P58" i="7" s="1"/>
  <c r="N85" i="7"/>
  <c r="K86" i="7"/>
  <c r="K87" i="7"/>
  <c r="L85" i="7"/>
  <c r="L86" i="7"/>
  <c r="L87" i="7"/>
  <c r="K88" i="7"/>
  <c r="N89" i="7"/>
  <c r="K90" i="7"/>
  <c r="K92" i="7"/>
  <c r="L88" i="7"/>
  <c r="L89" i="7"/>
  <c r="L90" i="7"/>
  <c r="L92" i="7"/>
  <c r="K93" i="7"/>
  <c r="N86" i="7"/>
  <c r="N88" i="7"/>
  <c r="L91" i="7"/>
  <c r="K85" i="7"/>
  <c r="K89" i="7"/>
  <c r="J110" i="2" l="1"/>
  <c r="I110" i="2"/>
  <c r="H110" i="2"/>
  <c r="G110" i="2"/>
  <c r="F110" i="2"/>
  <c r="E110" i="2"/>
  <c r="C110" i="2"/>
  <c r="J109" i="2"/>
  <c r="I109" i="2"/>
  <c r="H109" i="2"/>
  <c r="G109" i="2"/>
  <c r="F109" i="2"/>
  <c r="E109" i="2"/>
  <c r="C109" i="2"/>
  <c r="J108" i="2"/>
  <c r="I108" i="2"/>
  <c r="H108" i="2"/>
  <c r="G108" i="2"/>
  <c r="F108" i="2"/>
  <c r="E108" i="2"/>
  <c r="C108" i="2"/>
  <c r="J107" i="2"/>
  <c r="I107" i="2"/>
  <c r="H107" i="2"/>
  <c r="G107" i="2"/>
  <c r="F107" i="2"/>
  <c r="E107" i="2"/>
  <c r="C107" i="2"/>
  <c r="J106" i="2"/>
  <c r="I106" i="2"/>
  <c r="H106" i="2"/>
  <c r="G106" i="2"/>
  <c r="F106" i="2"/>
  <c r="E106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J84" i="2"/>
  <c r="I84" i="2"/>
  <c r="H84" i="2"/>
  <c r="G84" i="2"/>
  <c r="F84" i="2"/>
  <c r="E84" i="2"/>
  <c r="E83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I54" i="2"/>
  <c r="G54" i="2"/>
  <c r="C54" i="2"/>
  <c r="M50" i="2"/>
  <c r="L50" i="2"/>
  <c r="K50" i="2"/>
  <c r="G50" i="2"/>
  <c r="M49" i="2"/>
  <c r="L49" i="2"/>
  <c r="K49" i="2"/>
  <c r="J49" i="2"/>
  <c r="I49" i="2"/>
  <c r="O84" i="2" s="1"/>
  <c r="N84" i="2"/>
  <c r="G49" i="2"/>
  <c r="M84" i="2" s="1"/>
  <c r="F49" i="2"/>
  <c r="L84" i="2" s="1"/>
  <c r="E49" i="2"/>
  <c r="K84" i="2" s="1"/>
  <c r="M110" i="2" l="1"/>
  <c r="L108" i="2"/>
  <c r="L94" i="2"/>
  <c r="L86" i="2"/>
  <c r="M88" i="2"/>
  <c r="K93" i="2"/>
  <c r="M95" i="2"/>
  <c r="M96" i="2"/>
  <c r="M98" i="2"/>
  <c r="M104" i="2"/>
  <c r="M106" i="2"/>
  <c r="M107" i="2"/>
  <c r="L109" i="2"/>
  <c r="M94" i="2"/>
  <c r="L106" i="2"/>
  <c r="L102" i="2"/>
  <c r="M108" i="2"/>
  <c r="M92" i="2"/>
  <c r="L98" i="2"/>
  <c r="K107" i="2"/>
  <c r="K95" i="2"/>
  <c r="L99" i="2"/>
  <c r="M103" i="2"/>
  <c r="M91" i="2"/>
  <c r="L96" i="2"/>
  <c r="L90" i="2"/>
  <c r="M105" i="2"/>
  <c r="M86" i="2"/>
  <c r="M90" i="2"/>
  <c r="L97" i="2"/>
  <c r="L104" i="2"/>
  <c r="M93" i="2"/>
  <c r="L92" i="2"/>
  <c r="M100" i="2"/>
  <c r="K105" i="2"/>
  <c r="L101" i="2"/>
  <c r="L100" i="2"/>
  <c r="M89" i="2"/>
  <c r="M101" i="2"/>
  <c r="M87" i="2"/>
  <c r="M99" i="2"/>
  <c r="L110" i="2"/>
  <c r="K91" i="2"/>
  <c r="K103" i="2"/>
  <c r="M97" i="2"/>
  <c r="M109" i="2"/>
  <c r="K89" i="2"/>
  <c r="L95" i="2"/>
  <c r="K101" i="2"/>
  <c r="M102" i="2"/>
  <c r="L107" i="2"/>
  <c r="L88" i="2"/>
  <c r="K87" i="2"/>
  <c r="K99" i="2"/>
  <c r="L105" i="2"/>
  <c r="K97" i="2"/>
  <c r="L103" i="2"/>
  <c r="K109" i="2"/>
  <c r="L87" i="2"/>
  <c r="L89" i="2"/>
  <c r="L91" i="2"/>
  <c r="L93" i="2"/>
  <c r="K86" i="2"/>
  <c r="K88" i="2"/>
  <c r="K90" i="2"/>
  <c r="K92" i="2"/>
  <c r="K94" i="2"/>
  <c r="K96" i="2"/>
  <c r="K98" i="2"/>
  <c r="K100" i="2"/>
  <c r="K102" i="2"/>
  <c r="K104" i="2"/>
  <c r="K106" i="2"/>
  <c r="K108" i="2"/>
  <c r="K11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MJ Acosta Santos</author>
  </authors>
  <commentList>
    <comment ref="D16" authorId="0" shapeId="0" xr:uid="{FCBBF1B5-DE5F-4DB7-AB61-66B72A4DFD9A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Tasa arancelaria a pagar para el ingreso del producto a la República Dominicana.</t>
        </r>
      </text>
    </comment>
    <comment ref="I17" authorId="0" shapeId="0" xr:uid="{FA4905C9-DB96-41BA-A94D-7FB53C51F979}">
      <text>
        <r>
          <rPr>
            <b/>
            <sz val="9"/>
            <color indexed="81"/>
            <rFont val="Tahoma"/>
            <family val="2"/>
          </rPr>
          <t xml:space="preserve">CDC: </t>
        </r>
        <r>
          <rPr>
            <sz val="9"/>
            <color indexed="81"/>
            <rFont val="Tahoma"/>
            <family val="2"/>
          </rPr>
          <t>Periodo similar al periodo más reciente correspondiente al año anterior (por ejemplo, si el periodo más reciente es septiembre - diciembre 2019, el periodo comparable sería septiembre - diciembre 2018)</t>
        </r>
        <r>
          <rPr>
            <b/>
            <sz val="9"/>
            <color indexed="81"/>
            <rFont val="Tahoma"/>
            <family val="2"/>
          </rPr>
          <t>.</t>
        </r>
      </text>
    </comment>
    <comment ref="J17" authorId="0" shapeId="0" xr:uid="{983860F9-B139-490A-8876-B484D3EC1B0D}">
      <text>
        <r>
          <rPr>
            <b/>
            <sz val="9"/>
            <color indexed="81"/>
            <rFont val="Tahoma"/>
            <family val="2"/>
          </rPr>
          <t xml:space="preserve">CDC: </t>
        </r>
        <r>
          <rPr>
            <sz val="9"/>
            <color indexed="81"/>
            <rFont val="Tahoma"/>
            <family val="2"/>
          </rPr>
          <t>Periodo similar al periodo más reciente correspondiente al año anterior (por ejemplo, si el periodo más reciente es septiembre - diciembre 2019, el periodo comparable sería septiembre - diciembre 2018)</t>
        </r>
        <r>
          <rPr>
            <b/>
            <sz val="9"/>
            <color indexed="81"/>
            <rFont val="Tahoma"/>
            <family val="2"/>
          </rPr>
          <t>.</t>
        </r>
      </text>
    </comment>
    <comment ref="O17" authorId="0" shapeId="0" xr:uid="{9B0E278A-7853-47C6-8EB2-E05AB2767D8B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Periodo similar al periodo más reciente correspondiente al año anterior (por ejemplo, si el periodo más reciente es septiembre - diciembre 2019, el periodo comparable sería septiembre - diciembre 2018).</t>
        </r>
      </text>
    </comment>
    <comment ref="P17" authorId="0" shapeId="0" xr:uid="{33092879-83BA-43CF-9EAE-53969A0373DA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Periodo más próximo a la solicitud de examen por expiración de la medida antidumping (generalmente comprende los cuatro o seis meses anteriores a la solicitud de examen).</t>
        </r>
      </text>
    </comment>
    <comment ref="D48" authorId="0" shapeId="0" xr:uid="{AD6BC7BA-0E48-40FE-9328-178DE24661D0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Tasa arancelaria Nación Más Favorecida.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MJ Acosta Santos</author>
  </authors>
  <commentList>
    <comment ref="D1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Tasa arancelaria a pagar para el ingreso del producto a la República Dominicana.</t>
        </r>
      </text>
    </comment>
    <comment ref="I17" authorId="0" shapeId="0" xr:uid="{F1E822D1-081B-459C-8688-F6886AB5FEC5}">
      <text>
        <r>
          <rPr>
            <b/>
            <sz val="9"/>
            <color indexed="81"/>
            <rFont val="Tahoma"/>
            <family val="2"/>
          </rPr>
          <t xml:space="preserve">CDC: </t>
        </r>
        <r>
          <rPr>
            <sz val="9"/>
            <color indexed="81"/>
            <rFont val="Tahoma"/>
            <family val="2"/>
          </rPr>
          <t>Periodo similar al periodo más reciente correspondiente al año anterior (por ejemplo, si el periodo más reciente es septiembre - diciembre 2019, el periodo comparable sería septiembre - diciembre 2018)</t>
        </r>
        <r>
          <rPr>
            <b/>
            <sz val="9"/>
            <color indexed="81"/>
            <rFont val="Tahoma"/>
            <family val="2"/>
          </rPr>
          <t>.</t>
        </r>
      </text>
    </comment>
    <comment ref="J17" authorId="0" shapeId="0" xr:uid="{23F6A88A-D9BB-4FF4-858E-4B6261A8C640}">
      <text>
        <r>
          <rPr>
            <b/>
            <sz val="9"/>
            <color indexed="81"/>
            <rFont val="Tahoma"/>
            <family val="2"/>
          </rPr>
          <t xml:space="preserve">CDC: </t>
        </r>
        <r>
          <rPr>
            <sz val="9"/>
            <color indexed="81"/>
            <rFont val="Tahoma"/>
            <family val="2"/>
          </rPr>
          <t>Periodo similar al periodo más reciente correspondiente al año anterior (por ejemplo, si el periodo más reciente es septiembre - diciembre 2019, el periodo comparable sería septiembre - diciembre 2018)</t>
        </r>
        <r>
          <rPr>
            <b/>
            <sz val="9"/>
            <color indexed="81"/>
            <rFont val="Tahoma"/>
            <family val="2"/>
          </rPr>
          <t>.</t>
        </r>
      </text>
    </comment>
    <comment ref="O17" authorId="0" shapeId="0" xr:uid="{3310736C-8D05-4A2C-95F8-B8ACC7AA1E29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Periodo similar al periodo más reciente correspondiente al año anterior (por ejemplo, si el periodo más reciente es septiembre - diciembre 2019, el periodo comparable sería septiembre - diciembre 2018).</t>
        </r>
      </text>
    </comment>
    <comment ref="P17" authorId="0" shapeId="0" xr:uid="{3E4AA5B8-57FB-49E0-B12D-3F047801B948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Periodo más próximo a la solicitud de examen por expiración de la medida antidumping (generalmente comprende los cuatro o seis meses anteriores a la solicitud de examen).</t>
        </r>
      </text>
    </comment>
    <comment ref="D48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Tasa arancelaria Nación Más Favorecida.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MJ Acosta Santos</author>
  </authors>
  <commentList>
    <comment ref="D16" authorId="0" shapeId="0" xr:uid="{C09D59C2-B495-4233-9356-41F5483DE727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Tasa arancelaria a pagar para el ingreso del producto a la República Dominicana.</t>
        </r>
      </text>
    </comment>
    <comment ref="I17" authorId="0" shapeId="0" xr:uid="{3EABB534-D735-49A0-A420-C78B1E4AD404}">
      <text>
        <r>
          <rPr>
            <b/>
            <sz val="9"/>
            <color indexed="81"/>
            <rFont val="Tahoma"/>
            <family val="2"/>
          </rPr>
          <t xml:space="preserve">CDC: </t>
        </r>
        <r>
          <rPr>
            <sz val="9"/>
            <color indexed="81"/>
            <rFont val="Tahoma"/>
            <family val="2"/>
          </rPr>
          <t>Periodo similar al periodo más reciente correspondiente al año anterior (por ejemplo, si el periodo más reciente es septiembre - diciembre 2019, el periodo comparable sería septiembre - diciembre 2018)</t>
        </r>
        <r>
          <rPr>
            <b/>
            <sz val="9"/>
            <color indexed="81"/>
            <rFont val="Tahoma"/>
            <family val="2"/>
          </rPr>
          <t>.</t>
        </r>
      </text>
    </comment>
    <comment ref="J17" authorId="0" shapeId="0" xr:uid="{3EEB8EE5-668A-4574-8CF6-E372774A7FE5}">
      <text>
        <r>
          <rPr>
            <b/>
            <sz val="9"/>
            <color indexed="81"/>
            <rFont val="Tahoma"/>
            <family val="2"/>
          </rPr>
          <t xml:space="preserve">CDC: </t>
        </r>
        <r>
          <rPr>
            <sz val="9"/>
            <color indexed="81"/>
            <rFont val="Tahoma"/>
            <family val="2"/>
          </rPr>
          <t>Periodo similar al periodo más reciente correspondiente al año anterior (por ejemplo, si el periodo más reciente es septiembre - diciembre 2019, el periodo comparable sería septiembre - diciembre 2018)</t>
        </r>
        <r>
          <rPr>
            <b/>
            <sz val="9"/>
            <color indexed="81"/>
            <rFont val="Tahoma"/>
            <family val="2"/>
          </rPr>
          <t>.</t>
        </r>
      </text>
    </comment>
    <comment ref="O17" authorId="0" shapeId="0" xr:uid="{DA0B00FD-6B5A-4A1B-A792-E0DDA3F1C028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Periodo similar al periodo más reciente correspondiente al año anterior (por ejemplo, si el periodo más reciente es septiembre - diciembre 2019, el periodo comparable sería septiembre - diciembre 2018).</t>
        </r>
      </text>
    </comment>
    <comment ref="P17" authorId="0" shapeId="0" xr:uid="{8B59C574-E073-44B7-96D7-A808148A90BE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Periodo más próximo a la solicitud de examen por expiración de la medida antidumping (generalmente comprende los cuatro o seis meses anteriores a la solicitud de examen).</t>
        </r>
      </text>
    </comment>
    <comment ref="D48" authorId="0" shapeId="0" xr:uid="{D927B1F0-45C6-4018-97C3-D54024B3191D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Tasa arancelaria Nación Más Favorecida.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<sst xmlns="http://schemas.openxmlformats.org/spreadsheetml/2006/main" count="184" uniqueCount="58">
  <si>
    <t>Código arancelario</t>
  </si>
  <si>
    <t>Descripción del código arancelario</t>
  </si>
  <si>
    <t>País investigado:</t>
  </si>
  <si>
    <t>Unidad de volumen</t>
  </si>
  <si>
    <t>Regimen de importación:</t>
  </si>
  <si>
    <t>N°</t>
  </si>
  <si>
    <t>País</t>
  </si>
  <si>
    <t>Valor (USD)</t>
  </si>
  <si>
    <t>A</t>
  </si>
  <si>
    <t>Mundo</t>
  </si>
  <si>
    <t>Arancel NMF</t>
  </si>
  <si>
    <t>Variación porcentual Volumen (%)</t>
  </si>
  <si>
    <t>Participación Volumen (%)</t>
  </si>
  <si>
    <t>B</t>
  </si>
  <si>
    <t>25 países reportados</t>
  </si>
  <si>
    <t>C</t>
  </si>
  <si>
    <t>Principales 5 países</t>
  </si>
  <si>
    <t>D = A - C</t>
  </si>
  <si>
    <t>Resto de los países</t>
  </si>
  <si>
    <t>No.</t>
  </si>
  <si>
    <t>Variación porcentual Precios (%)</t>
  </si>
  <si>
    <t>Correo electrónico del responsable del llenado</t>
  </si>
  <si>
    <t>Teléfono del responsable del llenado</t>
  </si>
  <si>
    <t>Nombre del responsable del llenado</t>
  </si>
  <si>
    <t>Producto investigado</t>
  </si>
  <si>
    <t>Razón social</t>
  </si>
  <si>
    <t>Instrucciones para el llenado de la información</t>
  </si>
  <si>
    <t>1.- Favor de precisar la fuente de procedencia de los datos, anexos  y similares que avalen la información proporcionada en este cuadro (i.e. título, autor, página, fecha del documento o de su consulta, página web u otra, según corresponda).</t>
  </si>
  <si>
    <t xml:space="preserve">Anexo 1    Origen de las importaciones del producto objeto de examen </t>
  </si>
  <si>
    <t>2. Arancel NMF: Tasa arancelaria a pagar para el ingreso del producto a la República Dominicana.</t>
  </si>
  <si>
    <t xml:space="preserve">Formulario de examen por extinción de los derechos antidumping </t>
  </si>
  <si>
    <t>Enero - Junio</t>
  </si>
  <si>
    <t>COSTA RICA</t>
  </si>
  <si>
    <t>JAPON</t>
  </si>
  <si>
    <t>TURQUIA</t>
  </si>
  <si>
    <t>RUSIA</t>
  </si>
  <si>
    <t>CHINA</t>
  </si>
  <si>
    <t>ISLAS VIRGENES (G.B.)</t>
  </si>
  <si>
    <t>COLOMBIA</t>
  </si>
  <si>
    <t>ESTADOS UNIDOS (EEUU)</t>
  </si>
  <si>
    <t>TM</t>
  </si>
  <si>
    <t>7214.20.00 y 7214.10.00</t>
  </si>
  <si>
    <t>7214.20.00</t>
  </si>
  <si>
    <t>7214.10.00</t>
  </si>
  <si>
    <t>Ene - Jun  2024</t>
  </si>
  <si>
    <t>Ene - Jun  2025</t>
  </si>
  <si>
    <t>1. Consumo</t>
  </si>
  <si>
    <t>METALDOM, S.A.</t>
  </si>
  <si>
    <t xml:space="preserve">BARRAS O VARILLAS DE ACERO CORRUGADAS O DEFORMADAS PARA REFUERZO DE CONCRETO </t>
  </si>
  <si>
    <t xml:space="preserve">KARINA GIL </t>
  </si>
  <si>
    <t>KARINA.GIL@METALDOM.COM</t>
  </si>
  <si>
    <t>Barra de hierro o Acero sin alear, simplemente forjadas, laminadas o extrudid ,en caliente, asi como las sometidas a torsion despues del laminado, con muescas, cordones, zurcos o reieves, producidos en el laminado o semetidas a torsion despues del laminado y forjadas.</t>
  </si>
  <si>
    <t>Barra de hierro o Acero sin alear, simplemente forjadas, laminadas o extrudid ,en caliente, asi como las sometidas a torsion despues del laminado.</t>
  </si>
  <si>
    <t>1. CONSUMO</t>
  </si>
  <si>
    <t>Barra de hierro o Acero sin alear, simplemente forjadas, laminadas o extrudid ,en caliente, asi como las sometidas a torsion despues del laminado. Forjadas</t>
  </si>
  <si>
    <t>1.CONSUMO</t>
  </si>
  <si>
    <t>FUENTE:</t>
  </si>
  <si>
    <t>DIRECCION GENERAL DE ADUANAS (DGA)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</si>
</sst>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\-* #,##0.00_-;_-* &quot;-&quot;??_-;_-@_-"/>
    <numFmt numFmtId="165" formatCode="_-* #,##0.00_-;\-* #,##0.00_-;_-* \-??_-;_-@_-"/>
    <numFmt numFmtId="166" formatCode="#,##0_ ;[Red]\-#,##0\ "/>
    <numFmt numFmtId="167" formatCode="_-* #,##0.0_-;\-* #,##0.0_-;_-* \-??_-;_-@_-"/>
    <numFmt numFmtId="168" formatCode="#,##0.00_ ;[Red]\-#,##0.00\ 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4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u/>
      <sz val="14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22"/>
        <bgColor indexed="22"/>
      </patternFill>
    </fill>
    <fill>
      <patternFill patternType="solid">
        <fgColor indexed="22"/>
        <bgColor indexed="44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50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8">
    <xf numFmtId="0" fontId="0" fillId="0" borderId="0"/>
    <xf numFmtId="0" fontId="1" fillId="0" borderId="0"/>
    <xf numFmtId="165" fontId="1" fillId="0" borderId="0" applyFill="0" applyBorder="0" applyAlignment="0" applyProtection="0"/>
    <xf numFmtId="165" fontId="1" fillId="0" borderId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76">
    <xf numFmtId="0" fontId="0" fillId="0" borderId="0" xfId="0"/>
    <xf numFmtId="0" fontId="1" fillId="0" borderId="0" xfId="1" applyAlignment="1">
      <alignment vertical="center" wrapText="1"/>
    </xf>
    <xf numFmtId="0" fontId="2" fillId="0" borderId="0" xfId="1" applyFont="1" applyAlignment="1">
      <alignment horizontal="centerContinuous" vertical="center" wrapText="1"/>
    </xf>
    <xf numFmtId="0" fontId="1" fillId="0" borderId="0" xfId="1" applyAlignment="1">
      <alignment horizontal="centerContinuous" vertical="center" wrapText="1"/>
    </xf>
    <xf numFmtId="0" fontId="3" fillId="0" borderId="0" xfId="1" applyFont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0" fontId="4" fillId="0" borderId="0" xfId="1" applyFont="1" applyAlignment="1">
      <alignment horizontal="center" vertical="center" wrapText="1"/>
    </xf>
    <xf numFmtId="0" fontId="3" fillId="0" borderId="0" xfId="1" applyFont="1" applyAlignment="1">
      <alignment vertical="center" wrapText="1"/>
    </xf>
    <xf numFmtId="0" fontId="4" fillId="0" borderId="0" xfId="1" applyFont="1" applyAlignment="1">
      <alignment horizontal="centerContinuous" vertical="center" wrapText="1"/>
    </xf>
    <xf numFmtId="0" fontId="5" fillId="0" borderId="0" xfId="1" applyFont="1" applyAlignment="1">
      <alignment horizontal="center" vertical="center" wrapText="1"/>
    </xf>
    <xf numFmtId="1" fontId="6" fillId="4" borderId="1" xfId="1" applyNumberFormat="1" applyFont="1" applyFill="1" applyBorder="1" applyAlignment="1">
      <alignment horizontal="center" vertical="center" wrapText="1"/>
    </xf>
    <xf numFmtId="2" fontId="6" fillId="4" borderId="1" xfId="1" applyNumberFormat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166" fontId="5" fillId="0" borderId="1" xfId="2" applyNumberFormat="1" applyFont="1" applyFill="1" applyBorder="1" applyAlignment="1" applyProtection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10" fontId="7" fillId="0" borderId="4" xfId="1" applyNumberFormat="1" applyFont="1" applyBorder="1" applyAlignment="1">
      <alignment horizontal="center" vertical="center" wrapText="1"/>
    </xf>
    <xf numFmtId="166" fontId="8" fillId="5" borderId="1" xfId="3" applyNumberFormat="1" applyFont="1" applyFill="1" applyBorder="1" applyAlignment="1" applyProtection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vertical="center"/>
    </xf>
    <xf numFmtId="167" fontId="3" fillId="0" borderId="0" xfId="2" applyNumberFormat="1" applyFont="1" applyFill="1" applyBorder="1" applyAlignment="1" applyProtection="1">
      <alignment vertical="center" wrapText="1"/>
    </xf>
    <xf numFmtId="0" fontId="1" fillId="0" borderId="0" xfId="1"/>
    <xf numFmtId="0" fontId="6" fillId="2" borderId="1" xfId="1" applyFont="1" applyFill="1" applyBorder="1" applyAlignment="1">
      <alignment horizontal="center" vertical="center" wrapText="1"/>
    </xf>
    <xf numFmtId="0" fontId="6" fillId="6" borderId="7" xfId="1" applyFont="1" applyFill="1" applyBorder="1" applyAlignment="1">
      <alignment horizontal="center" vertical="center" wrapText="1"/>
    </xf>
    <xf numFmtId="1" fontId="6" fillId="2" borderId="1" xfId="1" applyNumberFormat="1" applyFont="1" applyFill="1" applyBorder="1" applyAlignment="1">
      <alignment horizontal="center" vertical="center" wrapText="1"/>
    </xf>
    <xf numFmtId="168" fontId="5" fillId="5" borderId="1" xfId="3" applyNumberFormat="1" applyFont="1" applyFill="1" applyBorder="1" applyAlignment="1" applyProtection="1">
      <alignment horizontal="center" vertical="center" wrapText="1"/>
    </xf>
    <xf numFmtId="168" fontId="5" fillId="0" borderId="1" xfId="2" applyNumberFormat="1" applyFont="1" applyFill="1" applyBorder="1" applyAlignment="1" applyProtection="1">
      <alignment horizontal="center" vertical="center" wrapText="1"/>
    </xf>
    <xf numFmtId="168" fontId="8" fillId="5" borderId="1" xfId="3" applyNumberFormat="1" applyFont="1" applyFill="1" applyBorder="1" applyAlignment="1" applyProtection="1">
      <alignment horizontal="center" vertical="center" wrapText="1"/>
    </xf>
    <xf numFmtId="168" fontId="8" fillId="0" borderId="1" xfId="2" applyNumberFormat="1" applyFont="1" applyFill="1" applyBorder="1" applyAlignment="1" applyProtection="1">
      <alignment horizontal="center" vertical="center" wrapText="1"/>
    </xf>
    <xf numFmtId="1" fontId="6" fillId="3" borderId="8" xfId="1" applyNumberFormat="1" applyFont="1" applyFill="1" applyBorder="1" applyAlignment="1">
      <alignment horizontal="center" vertical="center" wrapText="1"/>
    </xf>
    <xf numFmtId="49" fontId="6" fillId="3" borderId="9" xfId="1" applyNumberFormat="1" applyFont="1" applyFill="1" applyBorder="1" applyAlignment="1">
      <alignment horizontal="center" vertical="center" wrapText="1"/>
    </xf>
    <xf numFmtId="0" fontId="6" fillId="3" borderId="9" xfId="1" applyFont="1" applyFill="1" applyBorder="1" applyAlignment="1">
      <alignment horizontal="center" vertical="center" wrapText="1"/>
    </xf>
    <xf numFmtId="167" fontId="0" fillId="0" borderId="0" xfId="2" applyNumberFormat="1" applyFont="1" applyFill="1" applyBorder="1" applyAlignment="1" applyProtection="1">
      <alignment vertical="center" wrapText="1"/>
    </xf>
    <xf numFmtId="0" fontId="1" fillId="0" borderId="0" xfId="1" applyAlignment="1">
      <alignment vertical="center"/>
    </xf>
    <xf numFmtId="0" fontId="6" fillId="7" borderId="3" xfId="4" applyFont="1" applyFill="1" applyBorder="1" applyAlignment="1">
      <alignment horizontal="left" vertical="center" wrapText="1"/>
    </xf>
    <xf numFmtId="0" fontId="7" fillId="0" borderId="0" xfId="1" applyFont="1" applyAlignment="1">
      <alignment vertical="center" wrapText="1"/>
    </xf>
    <xf numFmtId="0" fontId="13" fillId="0" borderId="0" xfId="0" applyFont="1"/>
    <xf numFmtId="0" fontId="2" fillId="0" borderId="0" xfId="1" applyFont="1" applyAlignment="1">
      <alignment horizontal="center" vertical="center" wrapText="1"/>
    </xf>
    <xf numFmtId="0" fontId="1" fillId="0" borderId="13" xfId="1" applyBorder="1" applyAlignment="1">
      <alignment horizontal="center" vertical="center" wrapText="1"/>
    </xf>
    <xf numFmtId="0" fontId="6" fillId="0" borderId="3" xfId="1" applyFont="1" applyBorder="1" applyAlignment="1">
      <alignment horizontal="left" vertical="center" wrapText="1"/>
    </xf>
    <xf numFmtId="0" fontId="3" fillId="0" borderId="3" xfId="1" applyFont="1" applyBorder="1" applyAlignment="1">
      <alignment horizontal="center" vertical="center" wrapText="1"/>
    </xf>
    <xf numFmtId="0" fontId="6" fillId="3" borderId="12" xfId="1" applyFont="1" applyFill="1" applyBorder="1" applyAlignment="1">
      <alignment horizontal="center" vertical="center" wrapText="1"/>
    </xf>
    <xf numFmtId="0" fontId="6" fillId="3" borderId="11" xfId="1" applyFont="1" applyFill="1" applyBorder="1" applyAlignment="1">
      <alignment horizontal="center" vertical="center" wrapText="1"/>
    </xf>
    <xf numFmtId="0" fontId="6" fillId="3" borderId="10" xfId="1" applyFont="1" applyFill="1" applyBorder="1" applyAlignment="1">
      <alignment horizontal="center" vertical="center" wrapText="1"/>
    </xf>
    <xf numFmtId="0" fontId="10" fillId="0" borderId="0" xfId="4" applyFont="1" applyAlignment="1">
      <alignment horizontal="left" vertical="center" wrapText="1"/>
    </xf>
    <xf numFmtId="0" fontId="7" fillId="0" borderId="0" xfId="4" applyFont="1"/>
    <xf numFmtId="0" fontId="6" fillId="2" borderId="8" xfId="1" applyFont="1" applyFill="1" applyBorder="1" applyAlignment="1">
      <alignment horizontal="center" vertical="center" wrapText="1"/>
    </xf>
    <xf numFmtId="0" fontId="6" fillId="2" borderId="7" xfId="1" applyFont="1" applyFill="1" applyBorder="1" applyAlignment="1">
      <alignment horizontal="center" vertical="center" wrapText="1"/>
    </xf>
    <xf numFmtId="0" fontId="6" fillId="3" borderId="8" xfId="1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6" fillId="3" borderId="6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 vertical="center" wrapText="1"/>
    </xf>
    <xf numFmtId="0" fontId="6" fillId="6" borderId="3" xfId="1" applyFont="1" applyFill="1" applyBorder="1" applyAlignment="1">
      <alignment horizontal="center" vertical="center" wrapText="1"/>
    </xf>
    <xf numFmtId="0" fontId="7" fillId="6" borderId="3" xfId="1" applyFont="1" applyFill="1" applyBorder="1" applyAlignment="1">
      <alignment horizontal="center" vertical="center" wrapText="1"/>
    </xf>
    <xf numFmtId="0" fontId="7" fillId="0" borderId="0" xfId="4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5" fillId="0" borderId="3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9" fillId="0" borderId="12" xfId="4" applyBorder="1" applyAlignment="1">
      <alignment horizontal="center" wrapText="1"/>
    </xf>
    <xf numFmtId="0" fontId="9" fillId="0" borderId="11" xfId="4" applyBorder="1" applyAlignment="1">
      <alignment horizontal="center" wrapText="1"/>
    </xf>
    <xf numFmtId="0" fontId="9" fillId="0" borderId="10" xfId="4" applyBorder="1" applyAlignment="1">
      <alignment horizontal="center" wrapText="1"/>
    </xf>
    <xf numFmtId="0" fontId="7" fillId="0" borderId="3" xfId="4" applyFont="1" applyBorder="1" applyAlignment="1">
      <alignment wrapText="1"/>
    </xf>
    <xf numFmtId="0" fontId="8" fillId="0" borderId="3" xfId="4" applyFont="1" applyBorder="1" applyAlignment="1">
      <alignment wrapText="1"/>
    </xf>
    <xf numFmtId="0" fontId="15" fillId="0" borderId="3" xfId="4" applyFont="1" applyBorder="1" applyAlignment="1">
      <alignment wrapText="1"/>
    </xf>
    <xf numFmtId="0" fontId="7" fillId="0" borderId="12" xfId="4" applyFont="1" applyBorder="1" applyAlignment="1">
      <alignment horizontal="center" vertical="center" wrapText="1"/>
    </xf>
    <xf numFmtId="0" fontId="7" fillId="0" borderId="11" xfId="4" applyFont="1" applyBorder="1" applyAlignment="1">
      <alignment horizontal="center" vertical="center" wrapText="1"/>
    </xf>
    <xf numFmtId="0" fontId="7" fillId="0" borderId="10" xfId="4" applyFont="1" applyBorder="1" applyAlignment="1">
      <alignment horizontal="center" vertical="center" wrapText="1"/>
    </xf>
    <xf numFmtId="0" fontId="16" fillId="0" borderId="3" xfId="7" applyFont="1" applyBorder="1" applyAlignment="1">
      <alignment wrapText="1"/>
    </xf>
  </cellXfs>
  <cellStyles count="8">
    <cellStyle name="Comma_base calzado 6401" xfId="2" xr:uid="{00000000-0005-0000-0000-000000000000}"/>
    <cellStyle name="Comma_calzado 6401" xfId="3" xr:uid="{00000000-0005-0000-0000-000001000000}"/>
    <cellStyle name="Hyperlink" xfId="7" builtinId="8"/>
    <cellStyle name="Millares 2" xfId="5" xr:uid="{00000000-0005-0000-0000-000002000000}"/>
    <cellStyle name="Normal" xfId="0" builtinId="0"/>
    <cellStyle name="Normal 2" xfId="1" xr:uid="{00000000-0005-0000-0000-000004000000}"/>
    <cellStyle name="Normal 3" xfId="4" xr:uid="{00000000-0005-0000-0000-000005000000}"/>
    <cellStyle name="Porcentaje 2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INA.GIL@METALDOM.COM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KARINA.GIL@METALDOM.COM" TargetMode="Externa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KARINA.GIL@METALDOM.COM" TargetMode="External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90BF5-9C76-4D26-83F1-949147631A2C}">
  <sheetPr filterMode="1"/>
  <dimension ref="A1:W120"/>
  <sheetViews>
    <sheetView topLeftCell="A99" zoomScale="70" zoomScaleNormal="70" zoomScaleSheetLayoutView="85" workbookViewId="0">
      <selection activeCell="B120" sqref="B120:C120"/>
    </sheetView>
  </sheetViews>
  <sheetFormatPr defaultColWidth="11.453125" defaultRowHeight="12.5" x14ac:dyDescent="0.35"/>
  <cols>
    <col min="1" max="1" width="11.453125" style="1"/>
    <col min="2" max="2" width="11.54296875" style="1" customWidth="1"/>
    <col min="3" max="3" width="52.81640625" style="1" customWidth="1"/>
    <col min="4" max="4" width="18.453125" style="1" customWidth="1"/>
    <col min="5" max="6" width="17.453125" style="1" customWidth="1"/>
    <col min="7" max="7" width="28.453125" style="1" customWidth="1"/>
    <col min="8" max="8" width="17.453125" style="1" customWidth="1"/>
    <col min="9" max="9" width="22.26953125" style="1" customWidth="1"/>
    <col min="10" max="14" width="17.453125" style="1" customWidth="1"/>
    <col min="15" max="15" width="24.453125" style="1" customWidth="1"/>
    <col min="16" max="17" width="17.453125" style="1" customWidth="1"/>
    <col min="18" max="23" width="8.453125" style="1" customWidth="1"/>
    <col min="24" max="26" width="11.453125" style="1"/>
    <col min="27" max="33" width="13.453125" style="1" customWidth="1"/>
    <col min="34" max="255" width="11.453125" style="1"/>
    <col min="256" max="256" width="6.453125" style="1" customWidth="1"/>
    <col min="257" max="257" width="59.453125" style="1" customWidth="1"/>
    <col min="258" max="258" width="18.453125" style="1" customWidth="1"/>
    <col min="259" max="260" width="17.453125" style="1" customWidth="1"/>
    <col min="261" max="261" width="28.453125" style="1" customWidth="1"/>
    <col min="262" max="273" width="17.453125" style="1" customWidth="1"/>
    <col min="274" max="279" width="8.453125" style="1" customWidth="1"/>
    <col min="280" max="282" width="11.453125" style="1"/>
    <col min="283" max="289" width="13.453125" style="1" customWidth="1"/>
    <col min="290" max="511" width="11.453125" style="1"/>
    <col min="512" max="512" width="6.453125" style="1" customWidth="1"/>
    <col min="513" max="513" width="59.453125" style="1" customWidth="1"/>
    <col min="514" max="514" width="18.453125" style="1" customWidth="1"/>
    <col min="515" max="516" width="17.453125" style="1" customWidth="1"/>
    <col min="517" max="517" width="28.453125" style="1" customWidth="1"/>
    <col min="518" max="529" width="17.453125" style="1" customWidth="1"/>
    <col min="530" max="535" width="8.453125" style="1" customWidth="1"/>
    <col min="536" max="538" width="11.453125" style="1"/>
    <col min="539" max="545" width="13.453125" style="1" customWidth="1"/>
    <col min="546" max="767" width="11.453125" style="1"/>
    <col min="768" max="768" width="6.453125" style="1" customWidth="1"/>
    <col min="769" max="769" width="59.453125" style="1" customWidth="1"/>
    <col min="770" max="770" width="18.453125" style="1" customWidth="1"/>
    <col min="771" max="772" width="17.453125" style="1" customWidth="1"/>
    <col min="773" max="773" width="28.453125" style="1" customWidth="1"/>
    <col min="774" max="785" width="17.453125" style="1" customWidth="1"/>
    <col min="786" max="791" width="8.453125" style="1" customWidth="1"/>
    <col min="792" max="794" width="11.453125" style="1"/>
    <col min="795" max="801" width="13.453125" style="1" customWidth="1"/>
    <col min="802" max="1023" width="11.453125" style="1"/>
    <col min="1024" max="1024" width="6.453125" style="1" customWidth="1"/>
    <col min="1025" max="1025" width="59.453125" style="1" customWidth="1"/>
    <col min="1026" max="1026" width="18.453125" style="1" customWidth="1"/>
    <col min="1027" max="1028" width="17.453125" style="1" customWidth="1"/>
    <col min="1029" max="1029" width="28.453125" style="1" customWidth="1"/>
    <col min="1030" max="1041" width="17.453125" style="1" customWidth="1"/>
    <col min="1042" max="1047" width="8.453125" style="1" customWidth="1"/>
    <col min="1048" max="1050" width="11.453125" style="1"/>
    <col min="1051" max="1057" width="13.453125" style="1" customWidth="1"/>
    <col min="1058" max="1279" width="11.453125" style="1"/>
    <col min="1280" max="1280" width="6.453125" style="1" customWidth="1"/>
    <col min="1281" max="1281" width="59.453125" style="1" customWidth="1"/>
    <col min="1282" max="1282" width="18.453125" style="1" customWidth="1"/>
    <col min="1283" max="1284" width="17.453125" style="1" customWidth="1"/>
    <col min="1285" max="1285" width="28.453125" style="1" customWidth="1"/>
    <col min="1286" max="1297" width="17.453125" style="1" customWidth="1"/>
    <col min="1298" max="1303" width="8.453125" style="1" customWidth="1"/>
    <col min="1304" max="1306" width="11.453125" style="1"/>
    <col min="1307" max="1313" width="13.453125" style="1" customWidth="1"/>
    <col min="1314" max="1535" width="11.453125" style="1"/>
    <col min="1536" max="1536" width="6.453125" style="1" customWidth="1"/>
    <col min="1537" max="1537" width="59.453125" style="1" customWidth="1"/>
    <col min="1538" max="1538" width="18.453125" style="1" customWidth="1"/>
    <col min="1539" max="1540" width="17.453125" style="1" customWidth="1"/>
    <col min="1541" max="1541" width="28.453125" style="1" customWidth="1"/>
    <col min="1542" max="1553" width="17.453125" style="1" customWidth="1"/>
    <col min="1554" max="1559" width="8.453125" style="1" customWidth="1"/>
    <col min="1560" max="1562" width="11.453125" style="1"/>
    <col min="1563" max="1569" width="13.453125" style="1" customWidth="1"/>
    <col min="1570" max="1791" width="11.453125" style="1"/>
    <col min="1792" max="1792" width="6.453125" style="1" customWidth="1"/>
    <col min="1793" max="1793" width="59.453125" style="1" customWidth="1"/>
    <col min="1794" max="1794" width="18.453125" style="1" customWidth="1"/>
    <col min="1795" max="1796" width="17.453125" style="1" customWidth="1"/>
    <col min="1797" max="1797" width="28.453125" style="1" customWidth="1"/>
    <col min="1798" max="1809" width="17.453125" style="1" customWidth="1"/>
    <col min="1810" max="1815" width="8.453125" style="1" customWidth="1"/>
    <col min="1816" max="1818" width="11.453125" style="1"/>
    <col min="1819" max="1825" width="13.453125" style="1" customWidth="1"/>
    <col min="1826" max="2047" width="11.453125" style="1"/>
    <col min="2048" max="2048" width="6.453125" style="1" customWidth="1"/>
    <col min="2049" max="2049" width="59.453125" style="1" customWidth="1"/>
    <col min="2050" max="2050" width="18.453125" style="1" customWidth="1"/>
    <col min="2051" max="2052" width="17.453125" style="1" customWidth="1"/>
    <col min="2053" max="2053" width="28.453125" style="1" customWidth="1"/>
    <col min="2054" max="2065" width="17.453125" style="1" customWidth="1"/>
    <col min="2066" max="2071" width="8.453125" style="1" customWidth="1"/>
    <col min="2072" max="2074" width="11.453125" style="1"/>
    <col min="2075" max="2081" width="13.453125" style="1" customWidth="1"/>
    <col min="2082" max="2303" width="11.453125" style="1"/>
    <col min="2304" max="2304" width="6.453125" style="1" customWidth="1"/>
    <col min="2305" max="2305" width="59.453125" style="1" customWidth="1"/>
    <col min="2306" max="2306" width="18.453125" style="1" customWidth="1"/>
    <col min="2307" max="2308" width="17.453125" style="1" customWidth="1"/>
    <col min="2309" max="2309" width="28.453125" style="1" customWidth="1"/>
    <col min="2310" max="2321" width="17.453125" style="1" customWidth="1"/>
    <col min="2322" max="2327" width="8.453125" style="1" customWidth="1"/>
    <col min="2328" max="2330" width="11.453125" style="1"/>
    <col min="2331" max="2337" width="13.453125" style="1" customWidth="1"/>
    <col min="2338" max="2559" width="11.453125" style="1"/>
    <col min="2560" max="2560" width="6.453125" style="1" customWidth="1"/>
    <col min="2561" max="2561" width="59.453125" style="1" customWidth="1"/>
    <col min="2562" max="2562" width="18.453125" style="1" customWidth="1"/>
    <col min="2563" max="2564" width="17.453125" style="1" customWidth="1"/>
    <col min="2565" max="2565" width="28.453125" style="1" customWidth="1"/>
    <col min="2566" max="2577" width="17.453125" style="1" customWidth="1"/>
    <col min="2578" max="2583" width="8.453125" style="1" customWidth="1"/>
    <col min="2584" max="2586" width="11.453125" style="1"/>
    <col min="2587" max="2593" width="13.453125" style="1" customWidth="1"/>
    <col min="2594" max="2815" width="11.453125" style="1"/>
    <col min="2816" max="2816" width="6.453125" style="1" customWidth="1"/>
    <col min="2817" max="2817" width="59.453125" style="1" customWidth="1"/>
    <col min="2818" max="2818" width="18.453125" style="1" customWidth="1"/>
    <col min="2819" max="2820" width="17.453125" style="1" customWidth="1"/>
    <col min="2821" max="2821" width="28.453125" style="1" customWidth="1"/>
    <col min="2822" max="2833" width="17.453125" style="1" customWidth="1"/>
    <col min="2834" max="2839" width="8.453125" style="1" customWidth="1"/>
    <col min="2840" max="2842" width="11.453125" style="1"/>
    <col min="2843" max="2849" width="13.453125" style="1" customWidth="1"/>
    <col min="2850" max="3071" width="11.453125" style="1"/>
    <col min="3072" max="3072" width="6.453125" style="1" customWidth="1"/>
    <col min="3073" max="3073" width="59.453125" style="1" customWidth="1"/>
    <col min="3074" max="3074" width="18.453125" style="1" customWidth="1"/>
    <col min="3075" max="3076" width="17.453125" style="1" customWidth="1"/>
    <col min="3077" max="3077" width="28.453125" style="1" customWidth="1"/>
    <col min="3078" max="3089" width="17.453125" style="1" customWidth="1"/>
    <col min="3090" max="3095" width="8.453125" style="1" customWidth="1"/>
    <col min="3096" max="3098" width="11.453125" style="1"/>
    <col min="3099" max="3105" width="13.453125" style="1" customWidth="1"/>
    <col min="3106" max="3327" width="11.453125" style="1"/>
    <col min="3328" max="3328" width="6.453125" style="1" customWidth="1"/>
    <col min="3329" max="3329" width="59.453125" style="1" customWidth="1"/>
    <col min="3330" max="3330" width="18.453125" style="1" customWidth="1"/>
    <col min="3331" max="3332" width="17.453125" style="1" customWidth="1"/>
    <col min="3333" max="3333" width="28.453125" style="1" customWidth="1"/>
    <col min="3334" max="3345" width="17.453125" style="1" customWidth="1"/>
    <col min="3346" max="3351" width="8.453125" style="1" customWidth="1"/>
    <col min="3352" max="3354" width="11.453125" style="1"/>
    <col min="3355" max="3361" width="13.453125" style="1" customWidth="1"/>
    <col min="3362" max="3583" width="11.453125" style="1"/>
    <col min="3584" max="3584" width="6.453125" style="1" customWidth="1"/>
    <col min="3585" max="3585" width="59.453125" style="1" customWidth="1"/>
    <col min="3586" max="3586" width="18.453125" style="1" customWidth="1"/>
    <col min="3587" max="3588" width="17.453125" style="1" customWidth="1"/>
    <col min="3589" max="3589" width="28.453125" style="1" customWidth="1"/>
    <col min="3590" max="3601" width="17.453125" style="1" customWidth="1"/>
    <col min="3602" max="3607" width="8.453125" style="1" customWidth="1"/>
    <col min="3608" max="3610" width="11.453125" style="1"/>
    <col min="3611" max="3617" width="13.453125" style="1" customWidth="1"/>
    <col min="3618" max="3839" width="11.453125" style="1"/>
    <col min="3840" max="3840" width="6.453125" style="1" customWidth="1"/>
    <col min="3841" max="3841" width="59.453125" style="1" customWidth="1"/>
    <col min="3842" max="3842" width="18.453125" style="1" customWidth="1"/>
    <col min="3843" max="3844" width="17.453125" style="1" customWidth="1"/>
    <col min="3845" max="3845" width="28.453125" style="1" customWidth="1"/>
    <col min="3846" max="3857" width="17.453125" style="1" customWidth="1"/>
    <col min="3858" max="3863" width="8.453125" style="1" customWidth="1"/>
    <col min="3864" max="3866" width="11.453125" style="1"/>
    <col min="3867" max="3873" width="13.453125" style="1" customWidth="1"/>
    <col min="3874" max="4095" width="11.453125" style="1"/>
    <col min="4096" max="4096" width="6.453125" style="1" customWidth="1"/>
    <col min="4097" max="4097" width="59.453125" style="1" customWidth="1"/>
    <col min="4098" max="4098" width="18.453125" style="1" customWidth="1"/>
    <col min="4099" max="4100" width="17.453125" style="1" customWidth="1"/>
    <col min="4101" max="4101" width="28.453125" style="1" customWidth="1"/>
    <col min="4102" max="4113" width="17.453125" style="1" customWidth="1"/>
    <col min="4114" max="4119" width="8.453125" style="1" customWidth="1"/>
    <col min="4120" max="4122" width="11.453125" style="1"/>
    <col min="4123" max="4129" width="13.453125" style="1" customWidth="1"/>
    <col min="4130" max="4351" width="11.453125" style="1"/>
    <col min="4352" max="4352" width="6.453125" style="1" customWidth="1"/>
    <col min="4353" max="4353" width="59.453125" style="1" customWidth="1"/>
    <col min="4354" max="4354" width="18.453125" style="1" customWidth="1"/>
    <col min="4355" max="4356" width="17.453125" style="1" customWidth="1"/>
    <col min="4357" max="4357" width="28.453125" style="1" customWidth="1"/>
    <col min="4358" max="4369" width="17.453125" style="1" customWidth="1"/>
    <col min="4370" max="4375" width="8.453125" style="1" customWidth="1"/>
    <col min="4376" max="4378" width="11.453125" style="1"/>
    <col min="4379" max="4385" width="13.453125" style="1" customWidth="1"/>
    <col min="4386" max="4607" width="11.453125" style="1"/>
    <col min="4608" max="4608" width="6.453125" style="1" customWidth="1"/>
    <col min="4609" max="4609" width="59.453125" style="1" customWidth="1"/>
    <col min="4610" max="4610" width="18.453125" style="1" customWidth="1"/>
    <col min="4611" max="4612" width="17.453125" style="1" customWidth="1"/>
    <col min="4613" max="4613" width="28.453125" style="1" customWidth="1"/>
    <col min="4614" max="4625" width="17.453125" style="1" customWidth="1"/>
    <col min="4626" max="4631" width="8.453125" style="1" customWidth="1"/>
    <col min="4632" max="4634" width="11.453125" style="1"/>
    <col min="4635" max="4641" width="13.453125" style="1" customWidth="1"/>
    <col min="4642" max="4863" width="11.453125" style="1"/>
    <col min="4864" max="4864" width="6.453125" style="1" customWidth="1"/>
    <col min="4865" max="4865" width="59.453125" style="1" customWidth="1"/>
    <col min="4866" max="4866" width="18.453125" style="1" customWidth="1"/>
    <col min="4867" max="4868" width="17.453125" style="1" customWidth="1"/>
    <col min="4869" max="4869" width="28.453125" style="1" customWidth="1"/>
    <col min="4870" max="4881" width="17.453125" style="1" customWidth="1"/>
    <col min="4882" max="4887" width="8.453125" style="1" customWidth="1"/>
    <col min="4888" max="4890" width="11.453125" style="1"/>
    <col min="4891" max="4897" width="13.453125" style="1" customWidth="1"/>
    <col min="4898" max="5119" width="11.453125" style="1"/>
    <col min="5120" max="5120" width="6.453125" style="1" customWidth="1"/>
    <col min="5121" max="5121" width="59.453125" style="1" customWidth="1"/>
    <col min="5122" max="5122" width="18.453125" style="1" customWidth="1"/>
    <col min="5123" max="5124" width="17.453125" style="1" customWidth="1"/>
    <col min="5125" max="5125" width="28.453125" style="1" customWidth="1"/>
    <col min="5126" max="5137" width="17.453125" style="1" customWidth="1"/>
    <col min="5138" max="5143" width="8.453125" style="1" customWidth="1"/>
    <col min="5144" max="5146" width="11.453125" style="1"/>
    <col min="5147" max="5153" width="13.453125" style="1" customWidth="1"/>
    <col min="5154" max="5375" width="11.453125" style="1"/>
    <col min="5376" max="5376" width="6.453125" style="1" customWidth="1"/>
    <col min="5377" max="5377" width="59.453125" style="1" customWidth="1"/>
    <col min="5378" max="5378" width="18.453125" style="1" customWidth="1"/>
    <col min="5379" max="5380" width="17.453125" style="1" customWidth="1"/>
    <col min="5381" max="5381" width="28.453125" style="1" customWidth="1"/>
    <col min="5382" max="5393" width="17.453125" style="1" customWidth="1"/>
    <col min="5394" max="5399" width="8.453125" style="1" customWidth="1"/>
    <col min="5400" max="5402" width="11.453125" style="1"/>
    <col min="5403" max="5409" width="13.453125" style="1" customWidth="1"/>
    <col min="5410" max="5631" width="11.453125" style="1"/>
    <col min="5632" max="5632" width="6.453125" style="1" customWidth="1"/>
    <col min="5633" max="5633" width="59.453125" style="1" customWidth="1"/>
    <col min="5634" max="5634" width="18.453125" style="1" customWidth="1"/>
    <col min="5635" max="5636" width="17.453125" style="1" customWidth="1"/>
    <col min="5637" max="5637" width="28.453125" style="1" customWidth="1"/>
    <col min="5638" max="5649" width="17.453125" style="1" customWidth="1"/>
    <col min="5650" max="5655" width="8.453125" style="1" customWidth="1"/>
    <col min="5656" max="5658" width="11.453125" style="1"/>
    <col min="5659" max="5665" width="13.453125" style="1" customWidth="1"/>
    <col min="5666" max="5887" width="11.453125" style="1"/>
    <col min="5888" max="5888" width="6.453125" style="1" customWidth="1"/>
    <col min="5889" max="5889" width="59.453125" style="1" customWidth="1"/>
    <col min="5890" max="5890" width="18.453125" style="1" customWidth="1"/>
    <col min="5891" max="5892" width="17.453125" style="1" customWidth="1"/>
    <col min="5893" max="5893" width="28.453125" style="1" customWidth="1"/>
    <col min="5894" max="5905" width="17.453125" style="1" customWidth="1"/>
    <col min="5906" max="5911" width="8.453125" style="1" customWidth="1"/>
    <col min="5912" max="5914" width="11.453125" style="1"/>
    <col min="5915" max="5921" width="13.453125" style="1" customWidth="1"/>
    <col min="5922" max="6143" width="11.453125" style="1"/>
    <col min="6144" max="6144" width="6.453125" style="1" customWidth="1"/>
    <col min="6145" max="6145" width="59.453125" style="1" customWidth="1"/>
    <col min="6146" max="6146" width="18.453125" style="1" customWidth="1"/>
    <col min="6147" max="6148" width="17.453125" style="1" customWidth="1"/>
    <col min="6149" max="6149" width="28.453125" style="1" customWidth="1"/>
    <col min="6150" max="6161" width="17.453125" style="1" customWidth="1"/>
    <col min="6162" max="6167" width="8.453125" style="1" customWidth="1"/>
    <col min="6168" max="6170" width="11.453125" style="1"/>
    <col min="6171" max="6177" width="13.453125" style="1" customWidth="1"/>
    <col min="6178" max="6399" width="11.453125" style="1"/>
    <col min="6400" max="6400" width="6.453125" style="1" customWidth="1"/>
    <col min="6401" max="6401" width="59.453125" style="1" customWidth="1"/>
    <col min="6402" max="6402" width="18.453125" style="1" customWidth="1"/>
    <col min="6403" max="6404" width="17.453125" style="1" customWidth="1"/>
    <col min="6405" max="6405" width="28.453125" style="1" customWidth="1"/>
    <col min="6406" max="6417" width="17.453125" style="1" customWidth="1"/>
    <col min="6418" max="6423" width="8.453125" style="1" customWidth="1"/>
    <col min="6424" max="6426" width="11.453125" style="1"/>
    <col min="6427" max="6433" width="13.453125" style="1" customWidth="1"/>
    <col min="6434" max="6655" width="11.453125" style="1"/>
    <col min="6656" max="6656" width="6.453125" style="1" customWidth="1"/>
    <col min="6657" max="6657" width="59.453125" style="1" customWidth="1"/>
    <col min="6658" max="6658" width="18.453125" style="1" customWidth="1"/>
    <col min="6659" max="6660" width="17.453125" style="1" customWidth="1"/>
    <col min="6661" max="6661" width="28.453125" style="1" customWidth="1"/>
    <col min="6662" max="6673" width="17.453125" style="1" customWidth="1"/>
    <col min="6674" max="6679" width="8.453125" style="1" customWidth="1"/>
    <col min="6680" max="6682" width="11.453125" style="1"/>
    <col min="6683" max="6689" width="13.453125" style="1" customWidth="1"/>
    <col min="6690" max="6911" width="11.453125" style="1"/>
    <col min="6912" max="6912" width="6.453125" style="1" customWidth="1"/>
    <col min="6913" max="6913" width="59.453125" style="1" customWidth="1"/>
    <col min="6914" max="6914" width="18.453125" style="1" customWidth="1"/>
    <col min="6915" max="6916" width="17.453125" style="1" customWidth="1"/>
    <col min="6917" max="6917" width="28.453125" style="1" customWidth="1"/>
    <col min="6918" max="6929" width="17.453125" style="1" customWidth="1"/>
    <col min="6930" max="6935" width="8.453125" style="1" customWidth="1"/>
    <col min="6936" max="6938" width="11.453125" style="1"/>
    <col min="6939" max="6945" width="13.453125" style="1" customWidth="1"/>
    <col min="6946" max="7167" width="11.453125" style="1"/>
    <col min="7168" max="7168" width="6.453125" style="1" customWidth="1"/>
    <col min="7169" max="7169" width="59.453125" style="1" customWidth="1"/>
    <col min="7170" max="7170" width="18.453125" style="1" customWidth="1"/>
    <col min="7171" max="7172" width="17.453125" style="1" customWidth="1"/>
    <col min="7173" max="7173" width="28.453125" style="1" customWidth="1"/>
    <col min="7174" max="7185" width="17.453125" style="1" customWidth="1"/>
    <col min="7186" max="7191" width="8.453125" style="1" customWidth="1"/>
    <col min="7192" max="7194" width="11.453125" style="1"/>
    <col min="7195" max="7201" width="13.453125" style="1" customWidth="1"/>
    <col min="7202" max="7423" width="11.453125" style="1"/>
    <col min="7424" max="7424" width="6.453125" style="1" customWidth="1"/>
    <col min="7425" max="7425" width="59.453125" style="1" customWidth="1"/>
    <col min="7426" max="7426" width="18.453125" style="1" customWidth="1"/>
    <col min="7427" max="7428" width="17.453125" style="1" customWidth="1"/>
    <col min="7429" max="7429" width="28.453125" style="1" customWidth="1"/>
    <col min="7430" max="7441" width="17.453125" style="1" customWidth="1"/>
    <col min="7442" max="7447" width="8.453125" style="1" customWidth="1"/>
    <col min="7448" max="7450" width="11.453125" style="1"/>
    <col min="7451" max="7457" width="13.453125" style="1" customWidth="1"/>
    <col min="7458" max="7679" width="11.453125" style="1"/>
    <col min="7680" max="7680" width="6.453125" style="1" customWidth="1"/>
    <col min="7681" max="7681" width="59.453125" style="1" customWidth="1"/>
    <col min="7682" max="7682" width="18.453125" style="1" customWidth="1"/>
    <col min="7683" max="7684" width="17.453125" style="1" customWidth="1"/>
    <col min="7685" max="7685" width="28.453125" style="1" customWidth="1"/>
    <col min="7686" max="7697" width="17.453125" style="1" customWidth="1"/>
    <col min="7698" max="7703" width="8.453125" style="1" customWidth="1"/>
    <col min="7704" max="7706" width="11.453125" style="1"/>
    <col min="7707" max="7713" width="13.453125" style="1" customWidth="1"/>
    <col min="7714" max="7935" width="11.453125" style="1"/>
    <col min="7936" max="7936" width="6.453125" style="1" customWidth="1"/>
    <col min="7937" max="7937" width="59.453125" style="1" customWidth="1"/>
    <col min="7938" max="7938" width="18.453125" style="1" customWidth="1"/>
    <col min="7939" max="7940" width="17.453125" style="1" customWidth="1"/>
    <col min="7941" max="7941" width="28.453125" style="1" customWidth="1"/>
    <col min="7942" max="7953" width="17.453125" style="1" customWidth="1"/>
    <col min="7954" max="7959" width="8.453125" style="1" customWidth="1"/>
    <col min="7960" max="7962" width="11.453125" style="1"/>
    <col min="7963" max="7969" width="13.453125" style="1" customWidth="1"/>
    <col min="7970" max="8191" width="11.453125" style="1"/>
    <col min="8192" max="8192" width="6.453125" style="1" customWidth="1"/>
    <col min="8193" max="8193" width="59.453125" style="1" customWidth="1"/>
    <col min="8194" max="8194" width="18.453125" style="1" customWidth="1"/>
    <col min="8195" max="8196" width="17.453125" style="1" customWidth="1"/>
    <col min="8197" max="8197" width="28.453125" style="1" customWidth="1"/>
    <col min="8198" max="8209" width="17.453125" style="1" customWidth="1"/>
    <col min="8210" max="8215" width="8.453125" style="1" customWidth="1"/>
    <col min="8216" max="8218" width="11.453125" style="1"/>
    <col min="8219" max="8225" width="13.453125" style="1" customWidth="1"/>
    <col min="8226" max="8447" width="11.453125" style="1"/>
    <col min="8448" max="8448" width="6.453125" style="1" customWidth="1"/>
    <col min="8449" max="8449" width="59.453125" style="1" customWidth="1"/>
    <col min="8450" max="8450" width="18.453125" style="1" customWidth="1"/>
    <col min="8451" max="8452" width="17.453125" style="1" customWidth="1"/>
    <col min="8453" max="8453" width="28.453125" style="1" customWidth="1"/>
    <col min="8454" max="8465" width="17.453125" style="1" customWidth="1"/>
    <col min="8466" max="8471" width="8.453125" style="1" customWidth="1"/>
    <col min="8472" max="8474" width="11.453125" style="1"/>
    <col min="8475" max="8481" width="13.453125" style="1" customWidth="1"/>
    <col min="8482" max="8703" width="11.453125" style="1"/>
    <col min="8704" max="8704" width="6.453125" style="1" customWidth="1"/>
    <col min="8705" max="8705" width="59.453125" style="1" customWidth="1"/>
    <col min="8706" max="8706" width="18.453125" style="1" customWidth="1"/>
    <col min="8707" max="8708" width="17.453125" style="1" customWidth="1"/>
    <col min="8709" max="8709" width="28.453125" style="1" customWidth="1"/>
    <col min="8710" max="8721" width="17.453125" style="1" customWidth="1"/>
    <col min="8722" max="8727" width="8.453125" style="1" customWidth="1"/>
    <col min="8728" max="8730" width="11.453125" style="1"/>
    <col min="8731" max="8737" width="13.453125" style="1" customWidth="1"/>
    <col min="8738" max="8959" width="11.453125" style="1"/>
    <col min="8960" max="8960" width="6.453125" style="1" customWidth="1"/>
    <col min="8961" max="8961" width="59.453125" style="1" customWidth="1"/>
    <col min="8962" max="8962" width="18.453125" style="1" customWidth="1"/>
    <col min="8963" max="8964" width="17.453125" style="1" customWidth="1"/>
    <col min="8965" max="8965" width="28.453125" style="1" customWidth="1"/>
    <col min="8966" max="8977" width="17.453125" style="1" customWidth="1"/>
    <col min="8978" max="8983" width="8.453125" style="1" customWidth="1"/>
    <col min="8984" max="8986" width="11.453125" style="1"/>
    <col min="8987" max="8993" width="13.453125" style="1" customWidth="1"/>
    <col min="8994" max="9215" width="11.453125" style="1"/>
    <col min="9216" max="9216" width="6.453125" style="1" customWidth="1"/>
    <col min="9217" max="9217" width="59.453125" style="1" customWidth="1"/>
    <col min="9218" max="9218" width="18.453125" style="1" customWidth="1"/>
    <col min="9219" max="9220" width="17.453125" style="1" customWidth="1"/>
    <col min="9221" max="9221" width="28.453125" style="1" customWidth="1"/>
    <col min="9222" max="9233" width="17.453125" style="1" customWidth="1"/>
    <col min="9234" max="9239" width="8.453125" style="1" customWidth="1"/>
    <col min="9240" max="9242" width="11.453125" style="1"/>
    <col min="9243" max="9249" width="13.453125" style="1" customWidth="1"/>
    <col min="9250" max="9471" width="11.453125" style="1"/>
    <col min="9472" max="9472" width="6.453125" style="1" customWidth="1"/>
    <col min="9473" max="9473" width="59.453125" style="1" customWidth="1"/>
    <col min="9474" max="9474" width="18.453125" style="1" customWidth="1"/>
    <col min="9475" max="9476" width="17.453125" style="1" customWidth="1"/>
    <col min="9477" max="9477" width="28.453125" style="1" customWidth="1"/>
    <col min="9478" max="9489" width="17.453125" style="1" customWidth="1"/>
    <col min="9490" max="9495" width="8.453125" style="1" customWidth="1"/>
    <col min="9496" max="9498" width="11.453125" style="1"/>
    <col min="9499" max="9505" width="13.453125" style="1" customWidth="1"/>
    <col min="9506" max="9727" width="11.453125" style="1"/>
    <col min="9728" max="9728" width="6.453125" style="1" customWidth="1"/>
    <col min="9729" max="9729" width="59.453125" style="1" customWidth="1"/>
    <col min="9730" max="9730" width="18.453125" style="1" customWidth="1"/>
    <col min="9731" max="9732" width="17.453125" style="1" customWidth="1"/>
    <col min="9733" max="9733" width="28.453125" style="1" customWidth="1"/>
    <col min="9734" max="9745" width="17.453125" style="1" customWidth="1"/>
    <col min="9746" max="9751" width="8.453125" style="1" customWidth="1"/>
    <col min="9752" max="9754" width="11.453125" style="1"/>
    <col min="9755" max="9761" width="13.453125" style="1" customWidth="1"/>
    <col min="9762" max="9983" width="11.453125" style="1"/>
    <col min="9984" max="9984" width="6.453125" style="1" customWidth="1"/>
    <col min="9985" max="9985" width="59.453125" style="1" customWidth="1"/>
    <col min="9986" max="9986" width="18.453125" style="1" customWidth="1"/>
    <col min="9987" max="9988" width="17.453125" style="1" customWidth="1"/>
    <col min="9989" max="9989" width="28.453125" style="1" customWidth="1"/>
    <col min="9990" max="10001" width="17.453125" style="1" customWidth="1"/>
    <col min="10002" max="10007" width="8.453125" style="1" customWidth="1"/>
    <col min="10008" max="10010" width="11.453125" style="1"/>
    <col min="10011" max="10017" width="13.453125" style="1" customWidth="1"/>
    <col min="10018" max="10239" width="11.453125" style="1"/>
    <col min="10240" max="10240" width="6.453125" style="1" customWidth="1"/>
    <col min="10241" max="10241" width="59.453125" style="1" customWidth="1"/>
    <col min="10242" max="10242" width="18.453125" style="1" customWidth="1"/>
    <col min="10243" max="10244" width="17.453125" style="1" customWidth="1"/>
    <col min="10245" max="10245" width="28.453125" style="1" customWidth="1"/>
    <col min="10246" max="10257" width="17.453125" style="1" customWidth="1"/>
    <col min="10258" max="10263" width="8.453125" style="1" customWidth="1"/>
    <col min="10264" max="10266" width="11.453125" style="1"/>
    <col min="10267" max="10273" width="13.453125" style="1" customWidth="1"/>
    <col min="10274" max="10495" width="11.453125" style="1"/>
    <col min="10496" max="10496" width="6.453125" style="1" customWidth="1"/>
    <col min="10497" max="10497" width="59.453125" style="1" customWidth="1"/>
    <col min="10498" max="10498" width="18.453125" style="1" customWidth="1"/>
    <col min="10499" max="10500" width="17.453125" style="1" customWidth="1"/>
    <col min="10501" max="10501" width="28.453125" style="1" customWidth="1"/>
    <col min="10502" max="10513" width="17.453125" style="1" customWidth="1"/>
    <col min="10514" max="10519" width="8.453125" style="1" customWidth="1"/>
    <col min="10520" max="10522" width="11.453125" style="1"/>
    <col min="10523" max="10529" width="13.453125" style="1" customWidth="1"/>
    <col min="10530" max="10751" width="11.453125" style="1"/>
    <col min="10752" max="10752" width="6.453125" style="1" customWidth="1"/>
    <col min="10753" max="10753" width="59.453125" style="1" customWidth="1"/>
    <col min="10754" max="10754" width="18.453125" style="1" customWidth="1"/>
    <col min="10755" max="10756" width="17.453125" style="1" customWidth="1"/>
    <col min="10757" max="10757" width="28.453125" style="1" customWidth="1"/>
    <col min="10758" max="10769" width="17.453125" style="1" customWidth="1"/>
    <col min="10770" max="10775" width="8.453125" style="1" customWidth="1"/>
    <col min="10776" max="10778" width="11.453125" style="1"/>
    <col min="10779" max="10785" width="13.453125" style="1" customWidth="1"/>
    <col min="10786" max="11007" width="11.453125" style="1"/>
    <col min="11008" max="11008" width="6.453125" style="1" customWidth="1"/>
    <col min="11009" max="11009" width="59.453125" style="1" customWidth="1"/>
    <col min="11010" max="11010" width="18.453125" style="1" customWidth="1"/>
    <col min="11011" max="11012" width="17.453125" style="1" customWidth="1"/>
    <col min="11013" max="11013" width="28.453125" style="1" customWidth="1"/>
    <col min="11014" max="11025" width="17.453125" style="1" customWidth="1"/>
    <col min="11026" max="11031" width="8.453125" style="1" customWidth="1"/>
    <col min="11032" max="11034" width="11.453125" style="1"/>
    <col min="11035" max="11041" width="13.453125" style="1" customWidth="1"/>
    <col min="11042" max="11263" width="11.453125" style="1"/>
    <col min="11264" max="11264" width="6.453125" style="1" customWidth="1"/>
    <col min="11265" max="11265" width="59.453125" style="1" customWidth="1"/>
    <col min="11266" max="11266" width="18.453125" style="1" customWidth="1"/>
    <col min="11267" max="11268" width="17.453125" style="1" customWidth="1"/>
    <col min="11269" max="11269" width="28.453125" style="1" customWidth="1"/>
    <col min="11270" max="11281" width="17.453125" style="1" customWidth="1"/>
    <col min="11282" max="11287" width="8.453125" style="1" customWidth="1"/>
    <col min="11288" max="11290" width="11.453125" style="1"/>
    <col min="11291" max="11297" width="13.453125" style="1" customWidth="1"/>
    <col min="11298" max="11519" width="11.453125" style="1"/>
    <col min="11520" max="11520" width="6.453125" style="1" customWidth="1"/>
    <col min="11521" max="11521" width="59.453125" style="1" customWidth="1"/>
    <col min="11522" max="11522" width="18.453125" style="1" customWidth="1"/>
    <col min="11523" max="11524" width="17.453125" style="1" customWidth="1"/>
    <col min="11525" max="11525" width="28.453125" style="1" customWidth="1"/>
    <col min="11526" max="11537" width="17.453125" style="1" customWidth="1"/>
    <col min="11538" max="11543" width="8.453125" style="1" customWidth="1"/>
    <col min="11544" max="11546" width="11.453125" style="1"/>
    <col min="11547" max="11553" width="13.453125" style="1" customWidth="1"/>
    <col min="11554" max="11775" width="11.453125" style="1"/>
    <col min="11776" max="11776" width="6.453125" style="1" customWidth="1"/>
    <col min="11777" max="11777" width="59.453125" style="1" customWidth="1"/>
    <col min="11778" max="11778" width="18.453125" style="1" customWidth="1"/>
    <col min="11779" max="11780" width="17.453125" style="1" customWidth="1"/>
    <col min="11781" max="11781" width="28.453125" style="1" customWidth="1"/>
    <col min="11782" max="11793" width="17.453125" style="1" customWidth="1"/>
    <col min="11794" max="11799" width="8.453125" style="1" customWidth="1"/>
    <col min="11800" max="11802" width="11.453125" style="1"/>
    <col min="11803" max="11809" width="13.453125" style="1" customWidth="1"/>
    <col min="11810" max="12031" width="11.453125" style="1"/>
    <col min="12032" max="12032" width="6.453125" style="1" customWidth="1"/>
    <col min="12033" max="12033" width="59.453125" style="1" customWidth="1"/>
    <col min="12034" max="12034" width="18.453125" style="1" customWidth="1"/>
    <col min="12035" max="12036" width="17.453125" style="1" customWidth="1"/>
    <col min="12037" max="12037" width="28.453125" style="1" customWidth="1"/>
    <col min="12038" max="12049" width="17.453125" style="1" customWidth="1"/>
    <col min="12050" max="12055" width="8.453125" style="1" customWidth="1"/>
    <col min="12056" max="12058" width="11.453125" style="1"/>
    <col min="12059" max="12065" width="13.453125" style="1" customWidth="1"/>
    <col min="12066" max="12287" width="11.453125" style="1"/>
    <col min="12288" max="12288" width="6.453125" style="1" customWidth="1"/>
    <col min="12289" max="12289" width="59.453125" style="1" customWidth="1"/>
    <col min="12290" max="12290" width="18.453125" style="1" customWidth="1"/>
    <col min="12291" max="12292" width="17.453125" style="1" customWidth="1"/>
    <col min="12293" max="12293" width="28.453125" style="1" customWidth="1"/>
    <col min="12294" max="12305" width="17.453125" style="1" customWidth="1"/>
    <col min="12306" max="12311" width="8.453125" style="1" customWidth="1"/>
    <col min="12312" max="12314" width="11.453125" style="1"/>
    <col min="12315" max="12321" width="13.453125" style="1" customWidth="1"/>
    <col min="12322" max="12543" width="11.453125" style="1"/>
    <col min="12544" max="12544" width="6.453125" style="1" customWidth="1"/>
    <col min="12545" max="12545" width="59.453125" style="1" customWidth="1"/>
    <col min="12546" max="12546" width="18.453125" style="1" customWidth="1"/>
    <col min="12547" max="12548" width="17.453125" style="1" customWidth="1"/>
    <col min="12549" max="12549" width="28.453125" style="1" customWidth="1"/>
    <col min="12550" max="12561" width="17.453125" style="1" customWidth="1"/>
    <col min="12562" max="12567" width="8.453125" style="1" customWidth="1"/>
    <col min="12568" max="12570" width="11.453125" style="1"/>
    <col min="12571" max="12577" width="13.453125" style="1" customWidth="1"/>
    <col min="12578" max="12799" width="11.453125" style="1"/>
    <col min="12800" max="12800" width="6.453125" style="1" customWidth="1"/>
    <col min="12801" max="12801" width="59.453125" style="1" customWidth="1"/>
    <col min="12802" max="12802" width="18.453125" style="1" customWidth="1"/>
    <col min="12803" max="12804" width="17.453125" style="1" customWidth="1"/>
    <col min="12805" max="12805" width="28.453125" style="1" customWidth="1"/>
    <col min="12806" max="12817" width="17.453125" style="1" customWidth="1"/>
    <col min="12818" max="12823" width="8.453125" style="1" customWidth="1"/>
    <col min="12824" max="12826" width="11.453125" style="1"/>
    <col min="12827" max="12833" width="13.453125" style="1" customWidth="1"/>
    <col min="12834" max="13055" width="11.453125" style="1"/>
    <col min="13056" max="13056" width="6.453125" style="1" customWidth="1"/>
    <col min="13057" max="13057" width="59.453125" style="1" customWidth="1"/>
    <col min="13058" max="13058" width="18.453125" style="1" customWidth="1"/>
    <col min="13059" max="13060" width="17.453125" style="1" customWidth="1"/>
    <col min="13061" max="13061" width="28.453125" style="1" customWidth="1"/>
    <col min="13062" max="13073" width="17.453125" style="1" customWidth="1"/>
    <col min="13074" max="13079" width="8.453125" style="1" customWidth="1"/>
    <col min="13080" max="13082" width="11.453125" style="1"/>
    <col min="13083" max="13089" width="13.453125" style="1" customWidth="1"/>
    <col min="13090" max="13311" width="11.453125" style="1"/>
    <col min="13312" max="13312" width="6.453125" style="1" customWidth="1"/>
    <col min="13313" max="13313" width="59.453125" style="1" customWidth="1"/>
    <col min="13314" max="13314" width="18.453125" style="1" customWidth="1"/>
    <col min="13315" max="13316" width="17.453125" style="1" customWidth="1"/>
    <col min="13317" max="13317" width="28.453125" style="1" customWidth="1"/>
    <col min="13318" max="13329" width="17.453125" style="1" customWidth="1"/>
    <col min="13330" max="13335" width="8.453125" style="1" customWidth="1"/>
    <col min="13336" max="13338" width="11.453125" style="1"/>
    <col min="13339" max="13345" width="13.453125" style="1" customWidth="1"/>
    <col min="13346" max="13567" width="11.453125" style="1"/>
    <col min="13568" max="13568" width="6.453125" style="1" customWidth="1"/>
    <col min="13569" max="13569" width="59.453125" style="1" customWidth="1"/>
    <col min="13570" max="13570" width="18.453125" style="1" customWidth="1"/>
    <col min="13571" max="13572" width="17.453125" style="1" customWidth="1"/>
    <col min="13573" max="13573" width="28.453125" style="1" customWidth="1"/>
    <col min="13574" max="13585" width="17.453125" style="1" customWidth="1"/>
    <col min="13586" max="13591" width="8.453125" style="1" customWidth="1"/>
    <col min="13592" max="13594" width="11.453125" style="1"/>
    <col min="13595" max="13601" width="13.453125" style="1" customWidth="1"/>
    <col min="13602" max="13823" width="11.453125" style="1"/>
    <col min="13824" max="13824" width="6.453125" style="1" customWidth="1"/>
    <col min="13825" max="13825" width="59.453125" style="1" customWidth="1"/>
    <col min="13826" max="13826" width="18.453125" style="1" customWidth="1"/>
    <col min="13827" max="13828" width="17.453125" style="1" customWidth="1"/>
    <col min="13829" max="13829" width="28.453125" style="1" customWidth="1"/>
    <col min="13830" max="13841" width="17.453125" style="1" customWidth="1"/>
    <col min="13842" max="13847" width="8.453125" style="1" customWidth="1"/>
    <col min="13848" max="13850" width="11.453125" style="1"/>
    <col min="13851" max="13857" width="13.453125" style="1" customWidth="1"/>
    <col min="13858" max="14079" width="11.453125" style="1"/>
    <col min="14080" max="14080" width="6.453125" style="1" customWidth="1"/>
    <col min="14081" max="14081" width="59.453125" style="1" customWidth="1"/>
    <col min="14082" max="14082" width="18.453125" style="1" customWidth="1"/>
    <col min="14083" max="14084" width="17.453125" style="1" customWidth="1"/>
    <col min="14085" max="14085" width="28.453125" style="1" customWidth="1"/>
    <col min="14086" max="14097" width="17.453125" style="1" customWidth="1"/>
    <col min="14098" max="14103" width="8.453125" style="1" customWidth="1"/>
    <col min="14104" max="14106" width="11.453125" style="1"/>
    <col min="14107" max="14113" width="13.453125" style="1" customWidth="1"/>
    <col min="14114" max="14335" width="11.453125" style="1"/>
    <col min="14336" max="14336" width="6.453125" style="1" customWidth="1"/>
    <col min="14337" max="14337" width="59.453125" style="1" customWidth="1"/>
    <col min="14338" max="14338" width="18.453125" style="1" customWidth="1"/>
    <col min="14339" max="14340" width="17.453125" style="1" customWidth="1"/>
    <col min="14341" max="14341" width="28.453125" style="1" customWidth="1"/>
    <col min="14342" max="14353" width="17.453125" style="1" customWidth="1"/>
    <col min="14354" max="14359" width="8.453125" style="1" customWidth="1"/>
    <col min="14360" max="14362" width="11.453125" style="1"/>
    <col min="14363" max="14369" width="13.453125" style="1" customWidth="1"/>
    <col min="14370" max="14591" width="11.453125" style="1"/>
    <col min="14592" max="14592" width="6.453125" style="1" customWidth="1"/>
    <col min="14593" max="14593" width="59.453125" style="1" customWidth="1"/>
    <col min="14594" max="14594" width="18.453125" style="1" customWidth="1"/>
    <col min="14595" max="14596" width="17.453125" style="1" customWidth="1"/>
    <col min="14597" max="14597" width="28.453125" style="1" customWidth="1"/>
    <col min="14598" max="14609" width="17.453125" style="1" customWidth="1"/>
    <col min="14610" max="14615" width="8.453125" style="1" customWidth="1"/>
    <col min="14616" max="14618" width="11.453125" style="1"/>
    <col min="14619" max="14625" width="13.453125" style="1" customWidth="1"/>
    <col min="14626" max="14847" width="11.453125" style="1"/>
    <col min="14848" max="14848" width="6.453125" style="1" customWidth="1"/>
    <col min="14849" max="14849" width="59.453125" style="1" customWidth="1"/>
    <col min="14850" max="14850" width="18.453125" style="1" customWidth="1"/>
    <col min="14851" max="14852" width="17.453125" style="1" customWidth="1"/>
    <col min="14853" max="14853" width="28.453125" style="1" customWidth="1"/>
    <col min="14854" max="14865" width="17.453125" style="1" customWidth="1"/>
    <col min="14866" max="14871" width="8.453125" style="1" customWidth="1"/>
    <col min="14872" max="14874" width="11.453125" style="1"/>
    <col min="14875" max="14881" width="13.453125" style="1" customWidth="1"/>
    <col min="14882" max="15103" width="11.453125" style="1"/>
    <col min="15104" max="15104" width="6.453125" style="1" customWidth="1"/>
    <col min="15105" max="15105" width="59.453125" style="1" customWidth="1"/>
    <col min="15106" max="15106" width="18.453125" style="1" customWidth="1"/>
    <col min="15107" max="15108" width="17.453125" style="1" customWidth="1"/>
    <col min="15109" max="15109" width="28.453125" style="1" customWidth="1"/>
    <col min="15110" max="15121" width="17.453125" style="1" customWidth="1"/>
    <col min="15122" max="15127" width="8.453125" style="1" customWidth="1"/>
    <col min="15128" max="15130" width="11.453125" style="1"/>
    <col min="15131" max="15137" width="13.453125" style="1" customWidth="1"/>
    <col min="15138" max="15359" width="11.453125" style="1"/>
    <col min="15360" max="15360" width="6.453125" style="1" customWidth="1"/>
    <col min="15361" max="15361" width="59.453125" style="1" customWidth="1"/>
    <col min="15362" max="15362" width="18.453125" style="1" customWidth="1"/>
    <col min="15363" max="15364" width="17.453125" style="1" customWidth="1"/>
    <col min="15365" max="15365" width="28.453125" style="1" customWidth="1"/>
    <col min="15366" max="15377" width="17.453125" style="1" customWidth="1"/>
    <col min="15378" max="15383" width="8.453125" style="1" customWidth="1"/>
    <col min="15384" max="15386" width="11.453125" style="1"/>
    <col min="15387" max="15393" width="13.453125" style="1" customWidth="1"/>
    <col min="15394" max="15615" width="11.453125" style="1"/>
    <col min="15616" max="15616" width="6.453125" style="1" customWidth="1"/>
    <col min="15617" max="15617" width="59.453125" style="1" customWidth="1"/>
    <col min="15618" max="15618" width="18.453125" style="1" customWidth="1"/>
    <col min="15619" max="15620" width="17.453125" style="1" customWidth="1"/>
    <col min="15621" max="15621" width="28.453125" style="1" customWidth="1"/>
    <col min="15622" max="15633" width="17.453125" style="1" customWidth="1"/>
    <col min="15634" max="15639" width="8.453125" style="1" customWidth="1"/>
    <col min="15640" max="15642" width="11.453125" style="1"/>
    <col min="15643" max="15649" width="13.453125" style="1" customWidth="1"/>
    <col min="15650" max="15871" width="11.453125" style="1"/>
    <col min="15872" max="15872" width="6.453125" style="1" customWidth="1"/>
    <col min="15873" max="15873" width="59.453125" style="1" customWidth="1"/>
    <col min="15874" max="15874" width="18.453125" style="1" customWidth="1"/>
    <col min="15875" max="15876" width="17.453125" style="1" customWidth="1"/>
    <col min="15877" max="15877" width="28.453125" style="1" customWidth="1"/>
    <col min="15878" max="15889" width="17.453125" style="1" customWidth="1"/>
    <col min="15890" max="15895" width="8.453125" style="1" customWidth="1"/>
    <col min="15896" max="15898" width="11.453125" style="1"/>
    <col min="15899" max="15905" width="13.453125" style="1" customWidth="1"/>
    <col min="15906" max="16127" width="11.453125" style="1"/>
    <col min="16128" max="16128" width="6.453125" style="1" customWidth="1"/>
    <col min="16129" max="16129" width="59.453125" style="1" customWidth="1"/>
    <col min="16130" max="16130" width="18.453125" style="1" customWidth="1"/>
    <col min="16131" max="16132" width="17.453125" style="1" customWidth="1"/>
    <col min="16133" max="16133" width="28.453125" style="1" customWidth="1"/>
    <col min="16134" max="16145" width="17.453125" style="1" customWidth="1"/>
    <col min="16146" max="16151" width="8.453125" style="1" customWidth="1"/>
    <col min="16152" max="16154" width="11.453125" style="1"/>
    <col min="16155" max="16161" width="13.453125" style="1" customWidth="1"/>
    <col min="16162" max="16384" width="11.453125" style="1"/>
  </cols>
  <sheetData>
    <row r="1" spans="2:23" ht="55.5" customHeight="1" x14ac:dyDescent="0.35">
      <c r="B1" s="39" t="s">
        <v>30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4"/>
      <c r="R1" s="5"/>
      <c r="S1" s="5"/>
      <c r="T1" s="5"/>
      <c r="U1" s="5"/>
      <c r="V1" s="6"/>
      <c r="W1" s="6"/>
    </row>
    <row r="2" spans="2:23" ht="55.5" customHeight="1" x14ac:dyDescent="0.35">
      <c r="B2" s="2" t="s">
        <v>28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4"/>
      <c r="R2" s="5"/>
      <c r="S2" s="5"/>
      <c r="T2" s="5"/>
      <c r="U2" s="5"/>
      <c r="V2" s="6"/>
      <c r="W2" s="6"/>
    </row>
    <row r="3" spans="2:23" s="7" customFormat="1" ht="45" customHeight="1" x14ac:dyDescent="0.35"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4"/>
      <c r="R3" s="5"/>
      <c r="S3" s="5"/>
      <c r="T3" s="5"/>
      <c r="U3" s="5"/>
      <c r="V3" s="6"/>
      <c r="W3" s="6"/>
    </row>
    <row r="4" spans="2:23" s="7" customFormat="1" ht="43.5" customHeight="1" x14ac:dyDescent="0.4">
      <c r="B4" s="2"/>
      <c r="C4" s="36" t="s">
        <v>25</v>
      </c>
      <c r="D4" s="71" t="s">
        <v>47</v>
      </c>
      <c r="E4" s="71"/>
      <c r="F4" s="71"/>
      <c r="G4" s="71"/>
      <c r="H4" s="71"/>
      <c r="I4" s="71"/>
      <c r="J4" s="3"/>
      <c r="K4" s="3"/>
      <c r="L4" s="3"/>
      <c r="M4" s="3"/>
      <c r="N4" s="3"/>
      <c r="O4" s="3"/>
      <c r="P4" s="3"/>
      <c r="Q4" s="4"/>
      <c r="R4" s="5"/>
      <c r="S4" s="5"/>
      <c r="T4" s="5"/>
      <c r="U4" s="5"/>
      <c r="V4" s="6"/>
      <c r="W4" s="6"/>
    </row>
    <row r="5" spans="2:23" s="7" customFormat="1" ht="41.5" customHeight="1" x14ac:dyDescent="0.35">
      <c r="B5" s="2"/>
      <c r="C5" s="36" t="s">
        <v>24</v>
      </c>
      <c r="D5" s="72" t="s">
        <v>48</v>
      </c>
      <c r="E5" s="73"/>
      <c r="F5" s="73"/>
      <c r="G5" s="73"/>
      <c r="H5" s="73"/>
      <c r="I5" s="74"/>
      <c r="J5" s="3"/>
      <c r="K5" s="3"/>
      <c r="L5" s="3"/>
      <c r="M5" s="3"/>
      <c r="N5" s="3"/>
      <c r="O5" s="3"/>
      <c r="P5" s="3"/>
      <c r="Q5" s="4"/>
      <c r="R5" s="5"/>
      <c r="S5" s="5"/>
      <c r="T5" s="5"/>
      <c r="U5" s="5"/>
      <c r="V5" s="6"/>
      <c r="W5" s="6"/>
    </row>
    <row r="6" spans="2:23" s="7" customFormat="1" ht="35.5" customHeight="1" x14ac:dyDescent="0.35">
      <c r="B6" s="2"/>
      <c r="C6" s="36" t="s">
        <v>23</v>
      </c>
      <c r="D6" s="69" t="s">
        <v>49</v>
      </c>
      <c r="E6" s="69"/>
      <c r="F6" s="69"/>
      <c r="G6" s="69"/>
      <c r="H6" s="69"/>
      <c r="I6" s="69"/>
      <c r="J6" s="3"/>
      <c r="K6" s="3"/>
      <c r="L6" s="3"/>
      <c r="M6" s="3"/>
      <c r="N6" s="3"/>
      <c r="O6" s="3"/>
      <c r="P6" s="3"/>
      <c r="Q6" s="4"/>
      <c r="R6" s="5"/>
      <c r="S6" s="5"/>
      <c r="T6" s="5"/>
      <c r="U6" s="5"/>
      <c r="V6" s="6"/>
      <c r="W6" s="6"/>
    </row>
    <row r="7" spans="2:23" s="7" customFormat="1" ht="36.65" customHeight="1" x14ac:dyDescent="0.25">
      <c r="B7" s="2"/>
      <c r="C7" s="36" t="s">
        <v>22</v>
      </c>
      <c r="D7" s="66">
        <v>8099877497</v>
      </c>
      <c r="E7" s="67"/>
      <c r="F7" s="67"/>
      <c r="G7" s="67"/>
      <c r="H7" s="67"/>
      <c r="I7" s="68"/>
      <c r="J7" s="3"/>
      <c r="K7" s="3"/>
      <c r="L7" s="3"/>
      <c r="M7" s="3"/>
      <c r="N7" s="3"/>
      <c r="O7" s="3"/>
      <c r="P7" s="3"/>
      <c r="Q7" s="4"/>
      <c r="R7" s="5"/>
      <c r="S7" s="5"/>
      <c r="T7" s="5"/>
      <c r="U7" s="5"/>
      <c r="V7" s="6"/>
      <c r="W7" s="6"/>
    </row>
    <row r="8" spans="2:23" s="7" customFormat="1" ht="43.5" customHeight="1" x14ac:dyDescent="0.45">
      <c r="B8" s="2"/>
      <c r="C8" s="36" t="s">
        <v>21</v>
      </c>
      <c r="D8" s="75" t="s">
        <v>50</v>
      </c>
      <c r="E8" s="70"/>
      <c r="F8" s="70"/>
      <c r="G8" s="70"/>
      <c r="H8" s="70"/>
      <c r="I8" s="70"/>
      <c r="J8" s="3"/>
      <c r="K8" s="3"/>
      <c r="L8" s="3"/>
      <c r="M8" s="3"/>
      <c r="N8" s="3"/>
      <c r="O8" s="3"/>
      <c r="P8" s="3"/>
      <c r="Q8" s="4"/>
      <c r="R8" s="5"/>
      <c r="S8" s="5"/>
      <c r="T8" s="5"/>
      <c r="U8" s="5"/>
      <c r="V8" s="6"/>
      <c r="W8" s="6"/>
    </row>
    <row r="9" spans="2:23" ht="29.25" customHeight="1" x14ac:dyDescent="0.35">
      <c r="B9" s="8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4"/>
    </row>
    <row r="10" spans="2:23" ht="25" customHeight="1" x14ac:dyDescent="0.35">
      <c r="B10" s="41" t="s">
        <v>0</v>
      </c>
      <c r="C10" s="41"/>
      <c r="D10" s="64" t="s">
        <v>41</v>
      </c>
      <c r="E10" s="64"/>
      <c r="F10" s="64"/>
      <c r="G10" s="7"/>
      <c r="H10" s="7"/>
      <c r="I10" s="7"/>
      <c r="J10" s="7"/>
      <c r="K10" s="7"/>
      <c r="L10" s="7"/>
      <c r="M10" s="7"/>
      <c r="N10" s="7"/>
      <c r="O10" s="7"/>
      <c r="P10" s="7"/>
      <c r="Q10" s="4"/>
      <c r="R10" s="4"/>
      <c r="S10" s="4"/>
      <c r="T10" s="4"/>
      <c r="U10" s="4"/>
      <c r="V10" s="4"/>
      <c r="W10" s="4"/>
    </row>
    <row r="11" spans="2:23" ht="72.5" customHeight="1" x14ac:dyDescent="0.35">
      <c r="B11" s="41" t="s">
        <v>1</v>
      </c>
      <c r="C11" s="41"/>
      <c r="D11" s="42" t="s">
        <v>51</v>
      </c>
      <c r="E11" s="42"/>
      <c r="F11" s="42"/>
      <c r="G11" s="7"/>
      <c r="H11" s="7"/>
      <c r="I11" s="7"/>
      <c r="J11" s="7"/>
      <c r="K11" s="7"/>
      <c r="L11" s="7"/>
      <c r="M11" s="7"/>
      <c r="N11" s="7"/>
      <c r="O11" s="7"/>
      <c r="P11" s="7"/>
      <c r="Q11" s="4"/>
      <c r="R11" s="4"/>
      <c r="S11" s="4"/>
      <c r="T11" s="4"/>
      <c r="U11" s="4"/>
      <c r="V11" s="4"/>
      <c r="W11" s="4"/>
    </row>
    <row r="12" spans="2:23" ht="21" customHeight="1" x14ac:dyDescent="0.35">
      <c r="B12" s="41" t="s">
        <v>2</v>
      </c>
      <c r="C12" s="41"/>
      <c r="D12" s="42" t="s">
        <v>34</v>
      </c>
      <c r="E12" s="42"/>
      <c r="F12" s="42"/>
      <c r="G12" s="7"/>
      <c r="Q12" s="4"/>
      <c r="R12" s="4"/>
      <c r="S12" s="4"/>
      <c r="T12" s="4"/>
      <c r="U12" s="4"/>
      <c r="V12" s="4"/>
      <c r="W12" s="4"/>
    </row>
    <row r="13" spans="2:23" ht="20.25" customHeight="1" x14ac:dyDescent="0.35">
      <c r="B13" s="41" t="s">
        <v>3</v>
      </c>
      <c r="C13" s="41"/>
      <c r="D13" s="65" t="s">
        <v>40</v>
      </c>
      <c r="E13" s="65"/>
      <c r="F13" s="65"/>
      <c r="L13" s="9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2:23" ht="20.25" customHeight="1" x14ac:dyDescent="0.35">
      <c r="B14" s="41" t="s">
        <v>4</v>
      </c>
      <c r="C14" s="41"/>
      <c r="D14" s="42" t="s">
        <v>46</v>
      </c>
      <c r="E14" s="42"/>
      <c r="F14" s="42"/>
      <c r="Q14" s="4"/>
    </row>
    <row r="15" spans="2:23" ht="15" customHeight="1" x14ac:dyDescent="0.35">
      <c r="I15" s="40" t="s">
        <v>31</v>
      </c>
      <c r="J15" s="40"/>
      <c r="O15" s="40" t="s">
        <v>31</v>
      </c>
      <c r="P15" s="40"/>
      <c r="Q15" s="4"/>
    </row>
    <row r="16" spans="2:23" ht="19.5" customHeight="1" x14ac:dyDescent="0.35">
      <c r="B16" s="48" t="s">
        <v>5</v>
      </c>
      <c r="C16" s="48" t="s">
        <v>6</v>
      </c>
      <c r="D16" s="50" t="s">
        <v>10</v>
      </c>
      <c r="E16" s="52" t="str">
        <f>+"Volumen ("&amp;D13&amp;")"</f>
        <v>Volumen (TM)</v>
      </c>
      <c r="F16" s="53"/>
      <c r="G16" s="53"/>
      <c r="H16" s="53"/>
      <c r="I16" s="53"/>
      <c r="J16" s="54"/>
      <c r="K16" s="55" t="s">
        <v>7</v>
      </c>
      <c r="L16" s="56"/>
      <c r="M16" s="56"/>
      <c r="N16" s="56"/>
      <c r="O16" s="56"/>
      <c r="P16" s="57"/>
      <c r="Q16" s="4"/>
    </row>
    <row r="17" spans="1:17" ht="15.5" x14ac:dyDescent="0.35">
      <c r="B17" s="49"/>
      <c r="C17" s="49"/>
      <c r="D17" s="51"/>
      <c r="E17" s="10">
        <v>2021</v>
      </c>
      <c r="F17" s="10">
        <v>2022</v>
      </c>
      <c r="G17" s="10">
        <v>2023</v>
      </c>
      <c r="H17" s="10">
        <v>2024</v>
      </c>
      <c r="I17" s="11" t="s">
        <v>44</v>
      </c>
      <c r="J17" s="11" t="s">
        <v>45</v>
      </c>
      <c r="K17" s="10">
        <f>+E17</f>
        <v>2021</v>
      </c>
      <c r="L17" s="10">
        <f>+F17</f>
        <v>2022</v>
      </c>
      <c r="M17" s="10">
        <f>+G17</f>
        <v>2023</v>
      </c>
      <c r="N17" s="10">
        <f>+H17</f>
        <v>2024</v>
      </c>
      <c r="O17" s="10" t="str">
        <f t="shared" ref="O17:P17" si="0">+I17</f>
        <v>Ene - Jun  2024</v>
      </c>
      <c r="P17" s="10" t="str">
        <f t="shared" si="0"/>
        <v>Ene - Jun  2025</v>
      </c>
      <c r="Q17" s="4"/>
    </row>
    <row r="18" spans="1:17" ht="20.25" customHeight="1" x14ac:dyDescent="0.35">
      <c r="B18" s="12" t="s">
        <v>8</v>
      </c>
      <c r="C18" s="12" t="s">
        <v>9</v>
      </c>
      <c r="D18" s="12"/>
      <c r="E18" s="13">
        <v>78020</v>
      </c>
      <c r="F18" s="13">
        <v>97906.951999999903</v>
      </c>
      <c r="G18" s="13">
        <v>99576.468899999978</v>
      </c>
      <c r="H18" s="13">
        <v>91856.702619999996</v>
      </c>
      <c r="I18" s="13">
        <v>48543.185959999995</v>
      </c>
      <c r="J18" s="13">
        <v>65342.608970000008</v>
      </c>
      <c r="K18" s="13">
        <v>52699006</v>
      </c>
      <c r="L18" s="13">
        <v>87520346.631197035</v>
      </c>
      <c r="M18" s="13">
        <v>80069977.12321499</v>
      </c>
      <c r="N18" s="13">
        <v>63001067.137458965</v>
      </c>
      <c r="O18" s="13">
        <v>32557503.970014002</v>
      </c>
      <c r="P18" s="13">
        <v>46741499.49948401</v>
      </c>
      <c r="Q18" s="4"/>
    </row>
    <row r="19" spans="1:17" ht="20.25" customHeight="1" x14ac:dyDescent="0.35">
      <c r="A19" s="14"/>
      <c r="B19" s="15">
        <v>1</v>
      </c>
      <c r="C19" s="16" t="s">
        <v>32</v>
      </c>
      <c r="D19" s="17"/>
      <c r="E19" s="18">
        <v>54266.735000000015</v>
      </c>
      <c r="F19" s="18">
        <v>73885.411999999909</v>
      </c>
      <c r="G19" s="18">
        <v>43595.808999999994</v>
      </c>
      <c r="H19" s="18">
        <v>53835.879000000001</v>
      </c>
      <c r="I19" s="18">
        <v>31798.070999999993</v>
      </c>
      <c r="J19" s="18">
        <v>30432.965000000015</v>
      </c>
      <c r="K19" s="18">
        <v>37408461.984999999</v>
      </c>
      <c r="L19" s="18">
        <v>65730187.717270039</v>
      </c>
      <c r="M19" s="18">
        <v>35270696.903492987</v>
      </c>
      <c r="N19" s="18">
        <v>35859880.043395974</v>
      </c>
      <c r="O19" s="18">
        <v>20833729.353096001</v>
      </c>
      <c r="P19" s="18">
        <v>23167366.978773005</v>
      </c>
      <c r="Q19" s="4"/>
    </row>
    <row r="20" spans="1:17" ht="20.25" customHeight="1" x14ac:dyDescent="0.35">
      <c r="A20" s="14"/>
      <c r="B20" s="15">
        <v>2</v>
      </c>
      <c r="C20" s="16" t="s">
        <v>39</v>
      </c>
      <c r="D20" s="17"/>
      <c r="E20" s="18">
        <v>14155.61</v>
      </c>
      <c r="F20" s="18">
        <v>24009.54</v>
      </c>
      <c r="G20" s="18">
        <v>27759.48</v>
      </c>
      <c r="H20" s="18">
        <v>24995.699999999997</v>
      </c>
      <c r="I20" s="18">
        <v>8776.1</v>
      </c>
      <c r="J20" s="18">
        <v>17017.252659999998</v>
      </c>
      <c r="K20" s="18">
        <v>10926265.655820999</v>
      </c>
      <c r="L20" s="18">
        <v>21777918.913926996</v>
      </c>
      <c r="M20" s="18">
        <v>24434865.073191006</v>
      </c>
      <c r="N20" s="18">
        <v>18940378.765806999</v>
      </c>
      <c r="O20" s="18">
        <v>6810127.0782619994</v>
      </c>
      <c r="P20" s="18">
        <v>12654785.700470002</v>
      </c>
      <c r="Q20" s="4"/>
    </row>
    <row r="21" spans="1:17" ht="20.25" customHeight="1" x14ac:dyDescent="0.35">
      <c r="A21" s="14"/>
      <c r="B21" s="15">
        <v>3</v>
      </c>
      <c r="C21" s="16" t="s">
        <v>33</v>
      </c>
      <c r="D21" s="17"/>
      <c r="E21" s="18"/>
      <c r="F21" s="18">
        <v>12</v>
      </c>
      <c r="G21" s="18"/>
      <c r="H21" s="18"/>
      <c r="I21" s="18"/>
      <c r="J21" s="18">
        <v>4552.21</v>
      </c>
      <c r="K21" s="18"/>
      <c r="L21" s="18">
        <v>12240</v>
      </c>
      <c r="M21" s="18"/>
      <c r="N21" s="18"/>
      <c r="O21" s="18"/>
      <c r="P21" s="18">
        <v>2553789.81</v>
      </c>
      <c r="Q21" s="4"/>
    </row>
    <row r="22" spans="1:17" ht="20.25" customHeight="1" x14ac:dyDescent="0.35">
      <c r="A22" s="14"/>
      <c r="B22" s="15">
        <v>4</v>
      </c>
      <c r="C22" s="16" t="s">
        <v>38</v>
      </c>
      <c r="D22" s="17"/>
      <c r="E22" s="18"/>
      <c r="F22" s="18"/>
      <c r="G22" s="18"/>
      <c r="H22" s="18"/>
      <c r="I22" s="18"/>
      <c r="J22" s="18">
        <v>7903.4659999999985</v>
      </c>
      <c r="K22" s="18"/>
      <c r="L22" s="18"/>
      <c r="M22" s="18"/>
      <c r="N22" s="18"/>
      <c r="O22" s="18"/>
      <c r="P22" s="18">
        <v>4909799.3231409993</v>
      </c>
      <c r="Q22" s="4"/>
    </row>
    <row r="23" spans="1:17" ht="20.25" customHeight="1" x14ac:dyDescent="0.35">
      <c r="A23" s="14"/>
      <c r="B23" s="15">
        <v>5</v>
      </c>
      <c r="C23" s="16" t="s">
        <v>34</v>
      </c>
      <c r="D23" s="17"/>
      <c r="E23" s="18">
        <v>4.2199999999999998E-3</v>
      </c>
      <c r="F23" s="18"/>
      <c r="G23" s="18">
        <v>7654.8280000000004</v>
      </c>
      <c r="H23" s="18">
        <v>6904.9804299999996</v>
      </c>
      <c r="I23" s="18">
        <v>2529.2220000000002</v>
      </c>
      <c r="J23" s="18">
        <v>3135.7500000000005</v>
      </c>
      <c r="K23" s="18">
        <v>250.889972</v>
      </c>
      <c r="L23" s="18"/>
      <c r="M23" s="18">
        <v>7652909.3580000009</v>
      </c>
      <c r="N23" s="18">
        <v>4469173.0420999993</v>
      </c>
      <c r="O23" s="18">
        <v>1603685.6103999999</v>
      </c>
      <c r="P23" s="18">
        <v>2066459.25</v>
      </c>
      <c r="Q23" s="4"/>
    </row>
    <row r="24" spans="1:17" ht="20.25" customHeight="1" x14ac:dyDescent="0.35">
      <c r="A24" s="14"/>
      <c r="B24" s="15">
        <v>6</v>
      </c>
      <c r="C24" s="16" t="s">
        <v>35</v>
      </c>
      <c r="D24" s="17"/>
      <c r="E24" s="18">
        <v>9597.5980000000036</v>
      </c>
      <c r="F24" s="18"/>
      <c r="G24" s="18">
        <v>20566.351900000001</v>
      </c>
      <c r="H24" s="18">
        <v>5961.8471899999995</v>
      </c>
      <c r="I24" s="18">
        <v>5337.7929600000007</v>
      </c>
      <c r="J24" s="18">
        <v>2300.96531</v>
      </c>
      <c r="K24" s="18">
        <v>4364027.8105999976</v>
      </c>
      <c r="L24" s="18"/>
      <c r="M24" s="18">
        <v>12711505.788531</v>
      </c>
      <c r="N24" s="18">
        <v>3636311.4085559999</v>
      </c>
      <c r="O24" s="18">
        <v>3255638.3282559998</v>
      </c>
      <c r="P24" s="18">
        <v>1389298.4371</v>
      </c>
      <c r="Q24" s="4"/>
    </row>
    <row r="25" spans="1:17" ht="20.25" customHeight="1" x14ac:dyDescent="0.35">
      <c r="A25" s="14"/>
      <c r="B25" s="15">
        <v>7</v>
      </c>
      <c r="C25" s="16" t="s">
        <v>36</v>
      </c>
      <c r="D25" s="17"/>
      <c r="E25" s="18"/>
      <c r="F25" s="18"/>
      <c r="G25" s="18"/>
      <c r="H25" s="18">
        <v>102</v>
      </c>
      <c r="I25" s="18">
        <v>102</v>
      </c>
      <c r="J25" s="18"/>
      <c r="K25" s="18"/>
      <c r="L25" s="18"/>
      <c r="M25" s="18"/>
      <c r="N25" s="18">
        <v>54323.6</v>
      </c>
      <c r="O25" s="18">
        <v>54323.6</v>
      </c>
      <c r="P25" s="18"/>
      <c r="Q25" s="4"/>
    </row>
    <row r="26" spans="1:17" ht="20.25" customHeight="1" x14ac:dyDescent="0.35">
      <c r="A26" s="14"/>
      <c r="B26" s="15">
        <v>8</v>
      </c>
      <c r="C26" s="16" t="s">
        <v>37</v>
      </c>
      <c r="D26" s="17"/>
      <c r="E26" s="18"/>
      <c r="F26" s="18"/>
      <c r="G26" s="18"/>
      <c r="H26" s="18">
        <v>56.295999999999999</v>
      </c>
      <c r="I26" s="18"/>
      <c r="J26" s="18"/>
      <c r="K26" s="18"/>
      <c r="L26" s="18"/>
      <c r="M26" s="18"/>
      <c r="N26" s="18">
        <v>41000.277600000001</v>
      </c>
      <c r="O26" s="18"/>
      <c r="P26" s="18"/>
      <c r="Q26" s="4"/>
    </row>
    <row r="27" spans="1:17" ht="20.25" customHeight="1" x14ac:dyDescent="0.35">
      <c r="A27" s="14"/>
      <c r="B27" s="15">
        <v>9</v>
      </c>
      <c r="C27" s="16"/>
      <c r="D27" s="17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4"/>
    </row>
    <row r="28" spans="1:17" ht="20.25" customHeight="1" x14ac:dyDescent="0.35">
      <c r="A28" s="14"/>
      <c r="B28" s="15">
        <v>10</v>
      </c>
      <c r="C28" s="16"/>
      <c r="D28" s="17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4"/>
    </row>
    <row r="29" spans="1:17" ht="20.25" customHeight="1" x14ac:dyDescent="0.35">
      <c r="A29" s="14"/>
      <c r="B29" s="15">
        <v>11</v>
      </c>
      <c r="C29" s="16"/>
      <c r="D29" s="17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4"/>
    </row>
    <row r="30" spans="1:17" ht="20.25" customHeight="1" x14ac:dyDescent="0.35">
      <c r="A30" s="14"/>
      <c r="B30" s="15">
        <v>12</v>
      </c>
      <c r="C30" s="16"/>
      <c r="D30" s="1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4"/>
    </row>
    <row r="31" spans="1:17" ht="20.25" customHeight="1" x14ac:dyDescent="0.35">
      <c r="A31" s="14"/>
      <c r="B31" s="15">
        <v>13</v>
      </c>
      <c r="C31" s="16"/>
      <c r="D31" s="17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4"/>
    </row>
    <row r="32" spans="1:17" ht="20.25" customHeight="1" x14ac:dyDescent="0.35">
      <c r="A32" s="14"/>
      <c r="B32" s="15">
        <v>14</v>
      </c>
      <c r="C32" s="16"/>
      <c r="D32" s="17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</row>
    <row r="33" spans="1:23" ht="20.25" customHeight="1" x14ac:dyDescent="0.35">
      <c r="A33" s="14"/>
      <c r="B33" s="15">
        <v>15</v>
      </c>
      <c r="C33" s="16"/>
      <c r="D33" s="17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</row>
    <row r="34" spans="1:23" ht="20.25" customHeight="1" x14ac:dyDescent="0.35">
      <c r="A34" s="14"/>
      <c r="B34" s="15">
        <v>16</v>
      </c>
      <c r="C34" s="16"/>
      <c r="D34" s="17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</row>
    <row r="35" spans="1:23" ht="20.25" customHeight="1" x14ac:dyDescent="0.35">
      <c r="A35" s="14"/>
      <c r="B35" s="15">
        <v>17</v>
      </c>
      <c r="C35" s="16"/>
      <c r="D35" s="17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</row>
    <row r="36" spans="1:23" ht="20.25" customHeight="1" x14ac:dyDescent="0.35">
      <c r="A36" s="14"/>
      <c r="B36" s="15">
        <v>18</v>
      </c>
      <c r="C36" s="16"/>
      <c r="D36" s="17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</row>
    <row r="37" spans="1:23" ht="20.25" customHeight="1" x14ac:dyDescent="0.35">
      <c r="A37" s="14"/>
      <c r="B37" s="15">
        <v>19</v>
      </c>
      <c r="C37" s="16"/>
      <c r="D37" s="17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</row>
    <row r="38" spans="1:23" ht="20.25" customHeight="1" x14ac:dyDescent="0.35">
      <c r="A38" s="14"/>
      <c r="B38" s="15">
        <v>20</v>
      </c>
      <c r="C38" s="16"/>
      <c r="D38" s="17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</row>
    <row r="39" spans="1:23" ht="20.25" customHeight="1" x14ac:dyDescent="0.35">
      <c r="A39" s="14"/>
      <c r="B39" s="15">
        <v>21</v>
      </c>
      <c r="C39" s="16"/>
      <c r="D39" s="17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</row>
    <row r="40" spans="1:23" ht="20.25" customHeight="1" x14ac:dyDescent="0.35">
      <c r="A40" s="14"/>
      <c r="B40" s="15">
        <v>22</v>
      </c>
      <c r="C40" s="16"/>
      <c r="D40" s="17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</row>
    <row r="41" spans="1:23" ht="20.25" customHeight="1" x14ac:dyDescent="0.35">
      <c r="A41" s="14"/>
      <c r="B41" s="15">
        <v>23</v>
      </c>
      <c r="C41" s="16"/>
      <c r="D41" s="17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</row>
    <row r="42" spans="1:23" ht="20.25" customHeight="1" x14ac:dyDescent="0.35">
      <c r="A42" s="14"/>
      <c r="B42" s="15">
        <v>24</v>
      </c>
      <c r="C42" s="16"/>
      <c r="D42" s="17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</row>
    <row r="43" spans="1:23" ht="20.25" customHeight="1" x14ac:dyDescent="0.35">
      <c r="A43" s="14"/>
      <c r="B43" s="15">
        <v>25</v>
      </c>
      <c r="C43" s="16"/>
      <c r="D43" s="17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</row>
    <row r="44" spans="1:23" ht="20.25" customHeight="1" x14ac:dyDescent="0.35"/>
    <row r="45" spans="1:23" ht="13" x14ac:dyDescent="0.3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</row>
    <row r="46" spans="1:23" ht="13" x14ac:dyDescent="0.3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</row>
    <row r="47" spans="1:23" ht="20" x14ac:dyDescent="0.25">
      <c r="B47" s="6"/>
      <c r="C47" s="23"/>
      <c r="D47" s="23"/>
      <c r="E47" s="23"/>
    </row>
    <row r="48" spans="1:23" ht="15.75" customHeight="1" x14ac:dyDescent="0.35">
      <c r="B48" s="58" t="s">
        <v>5</v>
      </c>
      <c r="C48" s="52" t="s">
        <v>6</v>
      </c>
      <c r="D48" s="59" t="s">
        <v>10</v>
      </c>
      <c r="E48" s="60" t="s">
        <v>11</v>
      </c>
      <c r="F48" s="60"/>
      <c r="G48" s="60"/>
      <c r="H48" s="60"/>
      <c r="I48" s="61"/>
      <c r="J48" s="52" t="s">
        <v>12</v>
      </c>
      <c r="K48" s="53"/>
      <c r="L48" s="53"/>
      <c r="M48" s="53"/>
      <c r="N48" s="53"/>
      <c r="O48" s="53"/>
      <c r="P48" s="54"/>
      <c r="S48" s="22"/>
    </row>
    <row r="49" spans="2:19" ht="31" x14ac:dyDescent="0.35">
      <c r="B49" s="58"/>
      <c r="C49" s="58">
        <v>0</v>
      </c>
      <c r="D49" s="59"/>
      <c r="E49" s="25" t="str">
        <f>+CONCATENATE(F17," / ",E17)</f>
        <v>2022 / 2021</v>
      </c>
      <c r="F49" s="25" t="str">
        <f>+CONCATENATE(G17," / ",F17)</f>
        <v>2023 / 2022</v>
      </c>
      <c r="G49" s="25" t="str">
        <f>+CONCATENATE(H17," / ",G17)</f>
        <v>2024 / 2023</v>
      </c>
      <c r="H49" s="25" t="str">
        <f>+CONCATENATE(E17," / ",H17)</f>
        <v>2021 / 2024</v>
      </c>
      <c r="I49" s="25" t="str">
        <f>+J17&amp;" / "&amp;I17</f>
        <v>Ene - Jun  2025 / Ene - Jun  2024</v>
      </c>
      <c r="J49" s="24">
        <f>+E17</f>
        <v>2021</v>
      </c>
      <c r="K49" s="24">
        <f>+F17</f>
        <v>2022</v>
      </c>
      <c r="L49" s="24">
        <f>+G17</f>
        <v>2023</v>
      </c>
      <c r="M49" s="24">
        <f>+H17</f>
        <v>2024</v>
      </c>
      <c r="N49" s="26" t="str">
        <f>+O17</f>
        <v>Ene - Jun  2024</v>
      </c>
      <c r="O49" s="26" t="str">
        <f>+P17</f>
        <v>Ene - Jun  2025</v>
      </c>
      <c r="P49" s="24" t="str">
        <f>+CONCATENATE("Acumulado ",N49)</f>
        <v>Acumulado Ene - Jun  2024</v>
      </c>
      <c r="S49" s="22"/>
    </row>
    <row r="50" spans="2:19" ht="20.25" customHeight="1" x14ac:dyDescent="0.35">
      <c r="B50" s="12" t="s">
        <v>8</v>
      </c>
      <c r="C50" s="12" t="s">
        <v>9</v>
      </c>
      <c r="D50" s="12"/>
      <c r="E50" s="27">
        <f>+IF(OR(E18=0,E18=""),"",((F18-E18)/E18*100))</f>
        <v>25.489556523968087</v>
      </c>
      <c r="F50" s="27">
        <f>+IF(OR(F18=0,F18=""),"",((G18-F18)/F18*100))</f>
        <v>1.7052077159955676</v>
      </c>
      <c r="G50" s="27">
        <f>+IF(OR(G18=0,G18=""),"",((H18-G18)/G18*100))</f>
        <v>-7.7526009561079983</v>
      </c>
      <c r="H50" s="27">
        <f>+IF(OR(H18=0,H18=""),"",((E18-H18)/H18*100))</f>
        <v>-15.063356538325518</v>
      </c>
      <c r="I50" s="27">
        <f>+IF(OR(I18=0,I18=""),"",((J18-I18)/I18*100))</f>
        <v>34.60717025010036</v>
      </c>
      <c r="J50" s="28">
        <f>+IF(E18=0,"",(E18/E18)*100)</f>
        <v>100</v>
      </c>
      <c r="K50" s="28">
        <f>+IF(F18=0,"",(F18/F18)*100)</f>
        <v>100</v>
      </c>
      <c r="L50" s="28">
        <f>+IF(G18=0,"",(G18/G18)*100)</f>
        <v>100</v>
      </c>
      <c r="M50" s="28">
        <f>+IF(H18=0,"",(H18/H18)*100)</f>
        <v>100</v>
      </c>
      <c r="N50" s="28">
        <f>+IF(H18=0,"",(H18/H18)*100)</f>
        <v>100</v>
      </c>
      <c r="O50" s="28">
        <f>+IF(I18=0,"",(I18/I18)*100)</f>
        <v>100</v>
      </c>
      <c r="P50" s="28">
        <f>+IF(J18=0,"",(J18/J18)*100)</f>
        <v>100</v>
      </c>
      <c r="S50" s="22"/>
    </row>
    <row r="51" spans="2:19" ht="18" x14ac:dyDescent="0.35">
      <c r="B51" s="12" t="s">
        <v>13</v>
      </c>
      <c r="C51" s="12" t="s">
        <v>14</v>
      </c>
      <c r="D51" s="12"/>
      <c r="E51" s="27">
        <f>+IF(OR(SUM(E19:E43)=0,SUM(E19:E43)=""),"",((SUM(F19:F43)-SUM(E19:E43))/SUM(E19:E43)*100))</f>
        <v>25.48964141685801</v>
      </c>
      <c r="F51" s="27">
        <f>+IF(OR(SUM(F19:F43)=0,SUM(F19:F43)=""),"",((SUM(G19:G43)-SUM(F19:F43))/SUM(F19:F43)*100))</f>
        <v>1.7052077159955676</v>
      </c>
      <c r="G51" s="27">
        <f>+IF(OR(SUM(G19:G43)=0,SUM(G19:G43)=""),"",((SUM(H19:H43)-SUM(G19:G43))/SUM(G19:G43)*100))</f>
        <v>-7.7526009561079983</v>
      </c>
      <c r="H51" s="27">
        <f>+IF(OR(SUM(H19:H43)=0,SUM(H19:H43)=""),"",((SUM(E19:E43)-SUM(H19:H43))/SUM(H19:H43)*100))</f>
        <v>-15.063413997387814</v>
      </c>
      <c r="I51" s="27">
        <f>+IF(OR(SUM(I19:I43)=0,SUM(I19:I43)=""),"",((SUM(J19:J43)-SUM(I19:I43))/SUM(I19:I43)*100))</f>
        <v>34.60717025010036</v>
      </c>
      <c r="J51" s="28">
        <f>+IF(E18=0,"",SUM(E19:E43)/E18*100)</f>
        <v>99.99993235067933</v>
      </c>
      <c r="K51" s="28">
        <f t="shared" ref="K51:O51" si="1">+IF(F18=0,"",SUM(F19:F43)/F18*100)</f>
        <v>100</v>
      </c>
      <c r="L51" s="28">
        <f t="shared" si="1"/>
        <v>100</v>
      </c>
      <c r="M51" s="28">
        <f t="shared" si="1"/>
        <v>100</v>
      </c>
      <c r="N51" s="28">
        <f t="shared" si="1"/>
        <v>100</v>
      </c>
      <c r="O51" s="28">
        <f t="shared" si="1"/>
        <v>100</v>
      </c>
      <c r="P51" s="28"/>
      <c r="S51" s="22"/>
    </row>
    <row r="52" spans="2:19" ht="18" x14ac:dyDescent="0.35">
      <c r="B52" s="12" t="s">
        <v>15</v>
      </c>
      <c r="C52" s="12" t="s">
        <v>16</v>
      </c>
      <c r="D52" s="12"/>
      <c r="E52" s="27">
        <f>+IF(OR(SUM(E19:E23)=0,SUM(E19:E23)=""),"",((SUM(F19:F23)-SUM(E19:E23))/SUM(E19:E23)*100))</f>
        <v>43.092064385566964</v>
      </c>
      <c r="F52" s="27">
        <f>+IF(OR(SUM(F19:F23)=0,SUM(F19:F23)=""),"",((SUM(G19:G23)-SUM(F19:F23))/SUM(F19:F23)*100))</f>
        <v>-19.300810222342474</v>
      </c>
      <c r="G52" s="27">
        <f t="shared" ref="G52" si="2">+IF(OR(SUM(G19:G23)=0,SUM(G19:G23)=""),"",((SUM(H19:H23)-SUM(G19:G23))/SUM(G19:G23)*100))</f>
        <v>8.5133938353742877</v>
      </c>
      <c r="H52" s="27">
        <f>+IF(OR(SUM(H19:H23)=0,SUM(H19:H23)=""),"",((SUM(E19:E23)-SUM(H19:H23))/SUM(H19:H23)*100))</f>
        <v>-20.194664125910304</v>
      </c>
      <c r="I52" s="27">
        <f>+IF(OR(SUM(I19:I23)=0,SUM(I19:I23)=""),"",((SUM(J19:J23)-SUM(I19:I23))/SUM(I19:I23)*100))</f>
        <v>46.256800850921444</v>
      </c>
      <c r="J52" s="28">
        <f>+IF(E18=0,"",SUM(E19:E23)/E18*100)</f>
        <v>87.698473750320446</v>
      </c>
      <c r="K52" s="28">
        <f t="shared" ref="K52:O52" si="3">+IF(F18=0,"",SUM(F19:F23)/F18*100)</f>
        <v>100</v>
      </c>
      <c r="L52" s="28">
        <f t="shared" si="3"/>
        <v>79.346172718120954</v>
      </c>
      <c r="M52" s="28">
        <f t="shared" si="3"/>
        <v>93.33729274463694</v>
      </c>
      <c r="N52" s="28">
        <f t="shared" si="3"/>
        <v>88.793910303945779</v>
      </c>
      <c r="O52" s="28">
        <f t="shared" si="3"/>
        <v>96.478614266754462</v>
      </c>
      <c r="P52" s="28"/>
      <c r="S52" s="22"/>
    </row>
    <row r="53" spans="2:19" ht="18" x14ac:dyDescent="0.35">
      <c r="B53" s="12" t="s">
        <v>17</v>
      </c>
      <c r="C53" s="12" t="s">
        <v>18</v>
      </c>
      <c r="D53" s="12"/>
      <c r="E53" s="27">
        <f>+IF(OR(SUM(E24:E43)=0,SUM(E24:E43)=""),"",((SUM(F24:F43)-SUM(E24:E43))/SUM(E24:E43)*100))</f>
        <v>-100</v>
      </c>
      <c r="F53" s="27" t="str">
        <f t="shared" ref="F53:I53" si="4">+IF(OR(SUM(F24:F43)=0,SUM(F24:F43)=""),"",((SUM(G24:G43)-SUM(F24:F43))/SUM(F24:F43)*100))</f>
        <v/>
      </c>
      <c r="G53" s="27">
        <f t="shared" si="4"/>
        <v>-70.241960169902569</v>
      </c>
      <c r="H53" s="27">
        <f>+IF(OR(SUM(H24:H43)=0,SUM(H24:H43)=""),"",((SUM(E24:E43)-SUM(H24:H43))/SUM(H24:H43)*100))</f>
        <v>56.81982760929494</v>
      </c>
      <c r="I53" s="27">
        <f t="shared" si="4"/>
        <v>-57.701233724895296</v>
      </c>
      <c r="J53" s="28" cm="1">
        <f t="array" ref="J53">+IF(E18=0,"",SUM(E24:E43/E18*100))</f>
        <v>12.301458600358888</v>
      </c>
      <c r="K53" s="28" cm="1">
        <f t="array" ref="K53">+IF(F18=0,"",SUM(F24:F43/F18*100))</f>
        <v>0</v>
      </c>
      <c r="L53" s="28" cm="1">
        <f t="array" ref="L53">+IF(G18=0,"",SUM(G24:G43/G18*100))</f>
        <v>20.653827281879046</v>
      </c>
      <c r="M53" s="28" cm="1">
        <f t="array" ref="M53">+IF(H18=0,"",SUM(H24:H43/H18*100))</f>
        <v>6.6627072553630482</v>
      </c>
      <c r="N53" s="28" cm="1">
        <f t="array" ref="N53">+IF(I18=0,"",SUM(I24:I43/I18*100))</f>
        <v>11.206089696054224</v>
      </c>
      <c r="O53" s="28" cm="1">
        <f t="array" ref="O53">+IF(J18=0,"",SUM(J24:J43/J18*100))</f>
        <v>3.5213857332455389</v>
      </c>
      <c r="P53" s="28"/>
      <c r="S53" s="22"/>
    </row>
    <row r="54" spans="2:19" ht="20.25" customHeight="1" x14ac:dyDescent="0.35">
      <c r="B54" s="15">
        <v>1</v>
      </c>
      <c r="C54" s="16" t="str">
        <f t="shared" ref="C54:C78" si="5">+C19</f>
        <v>COSTA RICA</v>
      </c>
      <c r="D54" s="17"/>
      <c r="E54" s="29">
        <f>+IF(OR(E19=0,E19=""),"",((F19-E19)/E19*100))</f>
        <v>36.152307670619741</v>
      </c>
      <c r="F54" s="29">
        <f>+IF(OR(F19=0,F19=""),"",((G19-F19)/F19*100))</f>
        <v>-40.995376732825086</v>
      </c>
      <c r="G54" s="29">
        <f>+IF(OR(G19=0,G19=""),"",((H19-G19)/G19*100))</f>
        <v>23.488656902777073</v>
      </c>
      <c r="H54" s="29">
        <f>+IF(OR(H19=0,H19=""),"",((E19-H19)/H19*100))</f>
        <v>0.80031385760417195</v>
      </c>
      <c r="I54" s="29">
        <f>+IF(OR(I19=0,I19=""),"",((J19-I19)/I19*100))</f>
        <v>-4.2930465813475864</v>
      </c>
      <c r="J54" s="30">
        <f>+IF(OR(E19=0,E19=""),"",(E19/E$18*100))</f>
        <v>69.554902589079745</v>
      </c>
      <c r="K54" s="30">
        <f t="shared" ref="K54:O69" si="6">+IF(OR(F19=0,F19=""),"",(F19/F$18*100))</f>
        <v>75.464929191136477</v>
      </c>
      <c r="L54" s="30">
        <f t="shared" si="6"/>
        <v>43.781236151064199</v>
      </c>
      <c r="M54" s="30">
        <f t="shared" si="6"/>
        <v>58.608547296447689</v>
      </c>
      <c r="N54" s="30">
        <f t="shared" si="6"/>
        <v>65.504705492964305</v>
      </c>
      <c r="O54" s="30">
        <f t="shared" si="6"/>
        <v>46.574456514236132</v>
      </c>
      <c r="P54" s="29">
        <f>+N54</f>
        <v>65.504705492964305</v>
      </c>
      <c r="S54" s="22"/>
    </row>
    <row r="55" spans="2:19" ht="20.25" customHeight="1" x14ac:dyDescent="0.35">
      <c r="B55" s="15">
        <v>2</v>
      </c>
      <c r="C55" s="16" t="str">
        <f t="shared" si="5"/>
        <v>ESTADOS UNIDOS (EEUU)</v>
      </c>
      <c r="D55" s="17"/>
      <c r="E55" s="29">
        <f t="shared" ref="E55:G70" si="7">+IF(OR(E20=0,E20=""),"",((F20-E20)/E20*100))</f>
        <v>69.61148265599293</v>
      </c>
      <c r="F55" s="29">
        <f t="shared" si="7"/>
        <v>15.618541629702188</v>
      </c>
      <c r="G55" s="29">
        <f t="shared" si="7"/>
        <v>-9.9561663258821937</v>
      </c>
      <c r="H55" s="29">
        <f t="shared" ref="H55:H78" si="8">+IF(OR(H20=0,H20=""),"",((E20-H20)/H20*100))</f>
        <v>-43.367819264913557</v>
      </c>
      <c r="I55" s="29">
        <f t="shared" ref="I55:I78" si="9">+IF(OR(I20=0,I20=""),"",((J20-I20)/I20*100))</f>
        <v>93.904498125591061</v>
      </c>
      <c r="J55" s="30">
        <f t="shared" ref="J55:O70" si="10">+IF(OR(E20=0,E20=""),"",(E20/E$18*100))</f>
        <v>18.143565752371188</v>
      </c>
      <c r="K55" s="30">
        <f t="shared" si="6"/>
        <v>24.522814273699407</v>
      </c>
      <c r="L55" s="30">
        <f t="shared" si="6"/>
        <v>27.877550094568583</v>
      </c>
      <c r="M55" s="30">
        <f t="shared" si="6"/>
        <v>27.211623416751817</v>
      </c>
      <c r="N55" s="30">
        <f t="shared" si="6"/>
        <v>18.078953464718165</v>
      </c>
      <c r="O55" s="30">
        <f t="shared" si="6"/>
        <v>26.043117849507556</v>
      </c>
      <c r="P55" s="29">
        <f>+IF(N55="",P54,(N55+P54))</f>
        <v>83.583658957682474</v>
      </c>
      <c r="S55" s="22"/>
    </row>
    <row r="56" spans="2:19" ht="20.25" customHeight="1" x14ac:dyDescent="0.35">
      <c r="B56" s="15">
        <v>3</v>
      </c>
      <c r="C56" s="16" t="str">
        <f t="shared" si="5"/>
        <v>JAPON</v>
      </c>
      <c r="D56" s="17"/>
      <c r="E56" s="29" t="str">
        <f t="shared" si="7"/>
        <v/>
      </c>
      <c r="F56" s="29">
        <f t="shared" si="7"/>
        <v>-100</v>
      </c>
      <c r="G56" s="29" t="str">
        <f t="shared" si="7"/>
        <v/>
      </c>
      <c r="H56" s="29" t="str">
        <f t="shared" si="8"/>
        <v/>
      </c>
      <c r="I56" s="29" t="str">
        <f t="shared" si="9"/>
        <v/>
      </c>
      <c r="J56" s="30" t="str">
        <f t="shared" si="10"/>
        <v/>
      </c>
      <c r="K56" s="30">
        <f t="shared" si="6"/>
        <v>1.2256535164121963E-2</v>
      </c>
      <c r="L56" s="30" t="str">
        <f t="shared" si="6"/>
        <v/>
      </c>
      <c r="M56" s="30" t="str">
        <f t="shared" si="6"/>
        <v/>
      </c>
      <c r="N56" s="30" t="str">
        <f t="shared" si="6"/>
        <v/>
      </c>
      <c r="O56" s="30">
        <f t="shared" si="6"/>
        <v>6.9666792798096013</v>
      </c>
      <c r="P56" s="29">
        <f t="shared" ref="P56:P58" si="11">+IF(N56="",P55,(N56+P55))</f>
        <v>83.583658957682474</v>
      </c>
      <c r="S56" s="22"/>
    </row>
    <row r="57" spans="2:19" ht="20.25" customHeight="1" x14ac:dyDescent="0.35">
      <c r="B57" s="15">
        <v>4</v>
      </c>
      <c r="C57" s="16" t="str">
        <f t="shared" si="5"/>
        <v>COLOMBIA</v>
      </c>
      <c r="D57" s="17"/>
      <c r="E57" s="29" t="str">
        <f t="shared" si="7"/>
        <v/>
      </c>
      <c r="F57" s="29" t="str">
        <f t="shared" si="7"/>
        <v/>
      </c>
      <c r="G57" s="29" t="str">
        <f t="shared" si="7"/>
        <v/>
      </c>
      <c r="H57" s="29" t="str">
        <f t="shared" si="8"/>
        <v/>
      </c>
      <c r="I57" s="29" t="str">
        <f t="shared" si="9"/>
        <v/>
      </c>
      <c r="J57" s="30" t="str">
        <f t="shared" si="10"/>
        <v/>
      </c>
      <c r="K57" s="30" t="str">
        <f t="shared" si="6"/>
        <v/>
      </c>
      <c r="L57" s="30" t="str">
        <f t="shared" si="6"/>
        <v/>
      </c>
      <c r="M57" s="30" t="str">
        <f t="shared" si="6"/>
        <v/>
      </c>
      <c r="N57" s="30" t="str">
        <f t="shared" si="6"/>
        <v/>
      </c>
      <c r="O57" s="30">
        <f t="shared" si="6"/>
        <v>12.095424600552183</v>
      </c>
      <c r="P57" s="29">
        <f t="shared" si="11"/>
        <v>83.583658957682474</v>
      </c>
      <c r="S57" s="22"/>
    </row>
    <row r="58" spans="2:19" ht="20.25" customHeight="1" x14ac:dyDescent="0.35">
      <c r="B58" s="15">
        <v>5</v>
      </c>
      <c r="C58" s="16" t="str">
        <f t="shared" si="5"/>
        <v>TURQUIA</v>
      </c>
      <c r="D58" s="17"/>
      <c r="E58" s="29">
        <f t="shared" si="7"/>
        <v>-100</v>
      </c>
      <c r="F58" s="29" t="str">
        <f t="shared" si="7"/>
        <v/>
      </c>
      <c r="G58" s="29">
        <f t="shared" si="7"/>
        <v>-9.7957468149513058</v>
      </c>
      <c r="H58" s="29">
        <f t="shared" si="8"/>
        <v>-99.999938884692824</v>
      </c>
      <c r="I58" s="29">
        <f t="shared" si="9"/>
        <v>23.980813072162118</v>
      </c>
      <c r="J58" s="30">
        <f t="shared" si="10"/>
        <v>5.4088695206357342E-6</v>
      </c>
      <c r="K58" s="30" t="str">
        <f t="shared" si="6"/>
        <v/>
      </c>
      <c r="L58" s="30">
        <f t="shared" si="6"/>
        <v>7.687386472488182</v>
      </c>
      <c r="M58" s="30">
        <f t="shared" si="6"/>
        <v>7.5171220314374478</v>
      </c>
      <c r="N58" s="30">
        <f t="shared" si="6"/>
        <v>5.2102513462633064</v>
      </c>
      <c r="O58" s="30">
        <f t="shared" si="6"/>
        <v>4.7989360226489897</v>
      </c>
      <c r="P58" s="29">
        <f t="shared" si="11"/>
        <v>88.793910303945779</v>
      </c>
      <c r="S58" s="22"/>
    </row>
    <row r="59" spans="2:19" ht="20.25" customHeight="1" x14ac:dyDescent="0.35">
      <c r="B59" s="15">
        <v>6</v>
      </c>
      <c r="C59" s="16" t="str">
        <f t="shared" si="5"/>
        <v>RUSIA</v>
      </c>
      <c r="D59" s="17"/>
      <c r="E59" s="29">
        <f t="shared" si="7"/>
        <v>-100</v>
      </c>
      <c r="F59" s="29" t="str">
        <f t="shared" si="7"/>
        <v/>
      </c>
      <c r="G59" s="29">
        <f t="shared" si="7"/>
        <v>-71.011644559091692</v>
      </c>
      <c r="H59" s="29">
        <f t="shared" si="8"/>
        <v>60.983629639122036</v>
      </c>
      <c r="I59" s="29">
        <f t="shared" si="9"/>
        <v>-56.892945694169448</v>
      </c>
      <c r="J59" s="30">
        <f t="shared" si="10"/>
        <v>12.301458600358888</v>
      </c>
      <c r="K59" s="30" t="str">
        <f t="shared" si="6"/>
        <v/>
      </c>
      <c r="L59" s="30">
        <f t="shared" si="6"/>
        <v>20.653827281879046</v>
      </c>
      <c r="M59" s="30">
        <f t="shared" si="6"/>
        <v>6.4903779691106873</v>
      </c>
      <c r="N59" s="30">
        <f t="shared" si="6"/>
        <v>10.995967517250286</v>
      </c>
      <c r="O59" s="30">
        <f t="shared" si="6"/>
        <v>3.5213857332455389</v>
      </c>
      <c r="P59" s="29"/>
      <c r="S59" s="22"/>
    </row>
    <row r="60" spans="2:19" ht="20.25" customHeight="1" x14ac:dyDescent="0.35">
      <c r="B60" s="15">
        <v>7</v>
      </c>
      <c r="C60" s="16" t="str">
        <f t="shared" si="5"/>
        <v>CHINA</v>
      </c>
      <c r="D60" s="17"/>
      <c r="E60" s="29" t="str">
        <f t="shared" si="7"/>
        <v/>
      </c>
      <c r="F60" s="29" t="str">
        <f t="shared" si="7"/>
        <v/>
      </c>
      <c r="G60" s="29" t="str">
        <f t="shared" si="7"/>
        <v/>
      </c>
      <c r="H60" s="29">
        <f t="shared" si="8"/>
        <v>-100</v>
      </c>
      <c r="I60" s="29">
        <f t="shared" si="9"/>
        <v>-100</v>
      </c>
      <c r="J60" s="30" t="str">
        <f t="shared" si="10"/>
        <v/>
      </c>
      <c r="K60" s="30" t="str">
        <f t="shared" si="6"/>
        <v/>
      </c>
      <c r="L60" s="30" t="str">
        <f t="shared" si="6"/>
        <v/>
      </c>
      <c r="M60" s="30">
        <f t="shared" si="6"/>
        <v>0.11104252285427836</v>
      </c>
      <c r="N60" s="30">
        <f t="shared" si="6"/>
        <v>0.21012217880393941</v>
      </c>
      <c r="O60" s="30" t="str">
        <f t="shared" si="6"/>
        <v/>
      </c>
      <c r="P60" s="29"/>
      <c r="S60" s="22"/>
    </row>
    <row r="61" spans="2:19" ht="20.25" customHeight="1" x14ac:dyDescent="0.35">
      <c r="B61" s="15">
        <v>8</v>
      </c>
      <c r="C61" s="16" t="str">
        <f t="shared" si="5"/>
        <v>ISLAS VIRGENES (G.B.)</v>
      </c>
      <c r="D61" s="17"/>
      <c r="E61" s="29" t="str">
        <f t="shared" si="7"/>
        <v/>
      </c>
      <c r="F61" s="29" t="str">
        <f t="shared" si="7"/>
        <v/>
      </c>
      <c r="G61" s="29" t="str">
        <f t="shared" si="7"/>
        <v/>
      </c>
      <c r="H61" s="29">
        <f t="shared" si="8"/>
        <v>-100</v>
      </c>
      <c r="I61" s="29" t="str">
        <f t="shared" si="9"/>
        <v/>
      </c>
      <c r="J61" s="30" t="str">
        <f t="shared" si="10"/>
        <v/>
      </c>
      <c r="K61" s="30" t="str">
        <f t="shared" si="6"/>
        <v/>
      </c>
      <c r="L61" s="30" t="str">
        <f t="shared" si="6"/>
        <v/>
      </c>
      <c r="M61" s="30">
        <f t="shared" si="6"/>
        <v>6.1286763398082887E-2</v>
      </c>
      <c r="N61" s="30" t="str">
        <f t="shared" si="6"/>
        <v/>
      </c>
      <c r="O61" s="30" t="str">
        <f t="shared" si="6"/>
        <v/>
      </c>
      <c r="P61" s="29"/>
      <c r="S61" s="22"/>
    </row>
    <row r="62" spans="2:19" ht="20.25" customHeight="1" x14ac:dyDescent="0.35">
      <c r="B62" s="15">
        <v>9</v>
      </c>
      <c r="C62" s="16">
        <f t="shared" si="5"/>
        <v>0</v>
      </c>
      <c r="D62" s="17"/>
      <c r="E62" s="29" t="str">
        <f t="shared" si="7"/>
        <v/>
      </c>
      <c r="F62" s="29" t="str">
        <f t="shared" si="7"/>
        <v/>
      </c>
      <c r="G62" s="29" t="str">
        <f t="shared" si="7"/>
        <v/>
      </c>
      <c r="H62" s="29" t="str">
        <f t="shared" si="8"/>
        <v/>
      </c>
      <c r="I62" s="29" t="str">
        <f t="shared" si="9"/>
        <v/>
      </c>
      <c r="J62" s="30" t="str">
        <f t="shared" si="10"/>
        <v/>
      </c>
      <c r="K62" s="30" t="str">
        <f t="shared" si="6"/>
        <v/>
      </c>
      <c r="L62" s="30" t="str">
        <f t="shared" si="6"/>
        <v/>
      </c>
      <c r="M62" s="30" t="str">
        <f t="shared" si="6"/>
        <v/>
      </c>
      <c r="N62" s="30" t="str">
        <f t="shared" si="6"/>
        <v/>
      </c>
      <c r="O62" s="30" t="str">
        <f t="shared" si="6"/>
        <v/>
      </c>
      <c r="P62" s="29"/>
      <c r="S62" s="22"/>
    </row>
    <row r="63" spans="2:19" ht="20.25" customHeight="1" x14ac:dyDescent="0.35">
      <c r="B63" s="15">
        <v>10</v>
      </c>
      <c r="C63" s="16">
        <f t="shared" si="5"/>
        <v>0</v>
      </c>
      <c r="D63" s="17"/>
      <c r="E63" s="29" t="str">
        <f t="shared" si="7"/>
        <v/>
      </c>
      <c r="F63" s="29" t="str">
        <f t="shared" si="7"/>
        <v/>
      </c>
      <c r="G63" s="29" t="str">
        <f t="shared" si="7"/>
        <v/>
      </c>
      <c r="H63" s="29" t="str">
        <f t="shared" si="8"/>
        <v/>
      </c>
      <c r="I63" s="29" t="str">
        <f t="shared" si="9"/>
        <v/>
      </c>
      <c r="J63" s="30" t="str">
        <f t="shared" si="10"/>
        <v/>
      </c>
      <c r="K63" s="30" t="str">
        <f t="shared" si="6"/>
        <v/>
      </c>
      <c r="L63" s="30" t="str">
        <f t="shared" si="6"/>
        <v/>
      </c>
      <c r="M63" s="30" t="str">
        <f t="shared" si="6"/>
        <v/>
      </c>
      <c r="N63" s="30" t="str">
        <f t="shared" si="6"/>
        <v/>
      </c>
      <c r="O63" s="30" t="str">
        <f t="shared" si="6"/>
        <v/>
      </c>
      <c r="P63" s="29"/>
      <c r="S63" s="22"/>
    </row>
    <row r="64" spans="2:19" ht="20.25" customHeight="1" x14ac:dyDescent="0.35">
      <c r="B64" s="15">
        <v>11</v>
      </c>
      <c r="C64" s="16">
        <f t="shared" si="5"/>
        <v>0</v>
      </c>
      <c r="D64" s="17"/>
      <c r="E64" s="29" t="str">
        <f t="shared" si="7"/>
        <v/>
      </c>
      <c r="F64" s="29" t="str">
        <f t="shared" si="7"/>
        <v/>
      </c>
      <c r="G64" s="29" t="str">
        <f t="shared" si="7"/>
        <v/>
      </c>
      <c r="H64" s="29" t="str">
        <f t="shared" si="8"/>
        <v/>
      </c>
      <c r="I64" s="29" t="str">
        <f t="shared" si="9"/>
        <v/>
      </c>
      <c r="J64" s="30" t="str">
        <f t="shared" si="10"/>
        <v/>
      </c>
      <c r="K64" s="30" t="str">
        <f t="shared" si="6"/>
        <v/>
      </c>
      <c r="L64" s="30" t="str">
        <f t="shared" si="6"/>
        <v/>
      </c>
      <c r="M64" s="30" t="str">
        <f t="shared" si="6"/>
        <v/>
      </c>
      <c r="N64" s="30" t="str">
        <f t="shared" si="6"/>
        <v/>
      </c>
      <c r="O64" s="30" t="str">
        <f t="shared" si="6"/>
        <v/>
      </c>
      <c r="P64" s="29"/>
      <c r="S64" s="22"/>
    </row>
    <row r="65" spans="1:23" ht="20.25" customHeight="1" x14ac:dyDescent="0.35">
      <c r="B65" s="15">
        <v>12</v>
      </c>
      <c r="C65" s="16">
        <f t="shared" si="5"/>
        <v>0</v>
      </c>
      <c r="D65" s="17"/>
      <c r="E65" s="29" t="str">
        <f t="shared" si="7"/>
        <v/>
      </c>
      <c r="F65" s="29" t="str">
        <f t="shared" si="7"/>
        <v/>
      </c>
      <c r="G65" s="29" t="str">
        <f t="shared" si="7"/>
        <v/>
      </c>
      <c r="H65" s="29" t="str">
        <f t="shared" si="8"/>
        <v/>
      </c>
      <c r="I65" s="29" t="str">
        <f t="shared" si="9"/>
        <v/>
      </c>
      <c r="J65" s="30" t="str">
        <f t="shared" si="10"/>
        <v/>
      </c>
      <c r="K65" s="30" t="str">
        <f t="shared" si="6"/>
        <v/>
      </c>
      <c r="L65" s="30" t="str">
        <f t="shared" si="6"/>
        <v/>
      </c>
      <c r="M65" s="30" t="str">
        <f t="shared" si="6"/>
        <v/>
      </c>
      <c r="N65" s="30" t="str">
        <f t="shared" si="6"/>
        <v/>
      </c>
      <c r="O65" s="30" t="str">
        <f t="shared" si="6"/>
        <v/>
      </c>
      <c r="P65" s="29"/>
      <c r="S65" s="22"/>
    </row>
    <row r="66" spans="1:23" ht="20.25" customHeight="1" x14ac:dyDescent="0.35">
      <c r="B66" s="15">
        <v>13</v>
      </c>
      <c r="C66" s="16">
        <f t="shared" si="5"/>
        <v>0</v>
      </c>
      <c r="D66" s="17"/>
      <c r="E66" s="29" t="str">
        <f t="shared" si="7"/>
        <v/>
      </c>
      <c r="F66" s="29" t="str">
        <f t="shared" si="7"/>
        <v/>
      </c>
      <c r="G66" s="29" t="str">
        <f t="shared" si="7"/>
        <v/>
      </c>
      <c r="H66" s="29" t="str">
        <f t="shared" si="8"/>
        <v/>
      </c>
      <c r="I66" s="29" t="str">
        <f t="shared" si="9"/>
        <v/>
      </c>
      <c r="J66" s="30" t="str">
        <f t="shared" si="10"/>
        <v/>
      </c>
      <c r="K66" s="30" t="str">
        <f t="shared" si="6"/>
        <v/>
      </c>
      <c r="L66" s="30" t="str">
        <f t="shared" si="6"/>
        <v/>
      </c>
      <c r="M66" s="30" t="str">
        <f t="shared" si="6"/>
        <v/>
      </c>
      <c r="N66" s="30" t="str">
        <f t="shared" si="6"/>
        <v/>
      </c>
      <c r="O66" s="30" t="str">
        <f t="shared" si="6"/>
        <v/>
      </c>
      <c r="P66" s="29"/>
      <c r="S66" s="22"/>
    </row>
    <row r="67" spans="1:23" ht="20.25" customHeight="1" x14ac:dyDescent="0.35">
      <c r="B67" s="15">
        <v>14</v>
      </c>
      <c r="C67" s="16">
        <f t="shared" si="5"/>
        <v>0</v>
      </c>
      <c r="D67" s="17"/>
      <c r="E67" s="29" t="str">
        <f t="shared" si="7"/>
        <v/>
      </c>
      <c r="F67" s="29" t="str">
        <f t="shared" si="7"/>
        <v/>
      </c>
      <c r="G67" s="29" t="str">
        <f t="shared" si="7"/>
        <v/>
      </c>
      <c r="H67" s="29" t="str">
        <f t="shared" si="8"/>
        <v/>
      </c>
      <c r="I67" s="29" t="str">
        <f t="shared" si="9"/>
        <v/>
      </c>
      <c r="J67" s="30" t="str">
        <f t="shared" si="10"/>
        <v/>
      </c>
      <c r="K67" s="30" t="str">
        <f t="shared" si="6"/>
        <v/>
      </c>
      <c r="L67" s="30" t="str">
        <f t="shared" si="6"/>
        <v/>
      </c>
      <c r="M67" s="30" t="str">
        <f t="shared" si="6"/>
        <v/>
      </c>
      <c r="N67" s="30" t="str">
        <f t="shared" si="6"/>
        <v/>
      </c>
      <c r="O67" s="30" t="str">
        <f t="shared" si="6"/>
        <v/>
      </c>
      <c r="P67" s="29"/>
      <c r="S67" s="22"/>
    </row>
    <row r="68" spans="1:23" ht="20.25" customHeight="1" x14ac:dyDescent="0.35">
      <c r="B68" s="15">
        <v>15</v>
      </c>
      <c r="C68" s="16">
        <f t="shared" si="5"/>
        <v>0</v>
      </c>
      <c r="D68" s="17"/>
      <c r="E68" s="29" t="str">
        <f t="shared" si="7"/>
        <v/>
      </c>
      <c r="F68" s="29" t="str">
        <f t="shared" si="7"/>
        <v/>
      </c>
      <c r="G68" s="29" t="str">
        <f t="shared" si="7"/>
        <v/>
      </c>
      <c r="H68" s="29" t="str">
        <f t="shared" si="8"/>
        <v/>
      </c>
      <c r="I68" s="29" t="str">
        <f t="shared" si="9"/>
        <v/>
      </c>
      <c r="J68" s="30" t="str">
        <f t="shared" si="10"/>
        <v/>
      </c>
      <c r="K68" s="30" t="str">
        <f t="shared" si="6"/>
        <v/>
      </c>
      <c r="L68" s="30" t="str">
        <f t="shared" si="6"/>
        <v/>
      </c>
      <c r="M68" s="30" t="str">
        <f t="shared" si="6"/>
        <v/>
      </c>
      <c r="N68" s="30" t="str">
        <f t="shared" si="6"/>
        <v/>
      </c>
      <c r="O68" s="30" t="str">
        <f t="shared" si="6"/>
        <v/>
      </c>
      <c r="P68" s="29"/>
      <c r="S68" s="22"/>
    </row>
    <row r="69" spans="1:23" ht="20.25" customHeight="1" x14ac:dyDescent="0.35">
      <c r="B69" s="15">
        <v>16</v>
      </c>
      <c r="C69" s="16">
        <f t="shared" si="5"/>
        <v>0</v>
      </c>
      <c r="D69" s="17"/>
      <c r="E69" s="29" t="str">
        <f t="shared" si="7"/>
        <v/>
      </c>
      <c r="F69" s="29" t="str">
        <f t="shared" si="7"/>
        <v/>
      </c>
      <c r="G69" s="29" t="str">
        <f t="shared" si="7"/>
        <v/>
      </c>
      <c r="H69" s="29" t="str">
        <f t="shared" si="8"/>
        <v/>
      </c>
      <c r="I69" s="29" t="str">
        <f t="shared" si="9"/>
        <v/>
      </c>
      <c r="J69" s="30" t="str">
        <f t="shared" si="10"/>
        <v/>
      </c>
      <c r="K69" s="30" t="str">
        <f t="shared" si="6"/>
        <v/>
      </c>
      <c r="L69" s="30" t="str">
        <f t="shared" si="6"/>
        <v/>
      </c>
      <c r="M69" s="30" t="str">
        <f t="shared" si="6"/>
        <v/>
      </c>
      <c r="N69" s="30" t="str">
        <f t="shared" si="6"/>
        <v/>
      </c>
      <c r="O69" s="30" t="str">
        <f t="shared" si="6"/>
        <v/>
      </c>
      <c r="P69" s="29"/>
      <c r="S69" s="22"/>
    </row>
    <row r="70" spans="1:23" ht="20.25" customHeight="1" x14ac:dyDescent="0.35">
      <c r="B70" s="15">
        <v>17</v>
      </c>
      <c r="C70" s="16">
        <f t="shared" si="5"/>
        <v>0</v>
      </c>
      <c r="D70" s="17"/>
      <c r="E70" s="29" t="str">
        <f t="shared" si="7"/>
        <v/>
      </c>
      <c r="F70" s="29" t="str">
        <f t="shared" si="7"/>
        <v/>
      </c>
      <c r="G70" s="29" t="str">
        <f t="shared" si="7"/>
        <v/>
      </c>
      <c r="H70" s="29" t="str">
        <f t="shared" si="8"/>
        <v/>
      </c>
      <c r="I70" s="29" t="str">
        <f t="shared" si="9"/>
        <v/>
      </c>
      <c r="J70" s="30" t="str">
        <f t="shared" si="10"/>
        <v/>
      </c>
      <c r="K70" s="30" t="str">
        <f t="shared" si="10"/>
        <v/>
      </c>
      <c r="L70" s="30" t="str">
        <f t="shared" si="10"/>
        <v/>
      </c>
      <c r="M70" s="30" t="str">
        <f t="shared" si="10"/>
        <v/>
      </c>
      <c r="N70" s="30" t="str">
        <f t="shared" si="10"/>
        <v/>
      </c>
      <c r="O70" s="30" t="str">
        <f t="shared" si="10"/>
        <v/>
      </c>
      <c r="P70" s="29"/>
      <c r="S70" s="22"/>
    </row>
    <row r="71" spans="1:23" ht="20.25" customHeight="1" x14ac:dyDescent="0.35">
      <c r="B71" s="15">
        <v>18</v>
      </c>
      <c r="C71" s="16">
        <f t="shared" si="5"/>
        <v>0</v>
      </c>
      <c r="D71" s="17"/>
      <c r="E71" s="29" t="str">
        <f t="shared" ref="E71:G78" si="12">+IF(OR(E36=0,E36=""),"",((F36-E36)/E36*100))</f>
        <v/>
      </c>
      <c r="F71" s="29" t="str">
        <f t="shared" si="12"/>
        <v/>
      </c>
      <c r="G71" s="29" t="str">
        <f t="shared" si="12"/>
        <v/>
      </c>
      <c r="H71" s="29" t="str">
        <f t="shared" si="8"/>
        <v/>
      </c>
      <c r="I71" s="29" t="str">
        <f t="shared" si="9"/>
        <v/>
      </c>
      <c r="J71" s="30" t="str">
        <f t="shared" ref="J71:O78" si="13">+IF(OR(E36=0,E36=""),"",(E36/E$18*100))</f>
        <v/>
      </c>
      <c r="K71" s="30" t="str">
        <f t="shared" si="13"/>
        <v/>
      </c>
      <c r="L71" s="30" t="str">
        <f t="shared" si="13"/>
        <v/>
      </c>
      <c r="M71" s="30" t="str">
        <f t="shared" si="13"/>
        <v/>
      </c>
      <c r="N71" s="30" t="str">
        <f t="shared" si="13"/>
        <v/>
      </c>
      <c r="O71" s="30" t="str">
        <f t="shared" si="13"/>
        <v/>
      </c>
      <c r="P71" s="29"/>
      <c r="S71" s="22"/>
    </row>
    <row r="72" spans="1:23" ht="20.25" customHeight="1" x14ac:dyDescent="0.35">
      <c r="B72" s="15">
        <v>19</v>
      </c>
      <c r="C72" s="16">
        <f t="shared" si="5"/>
        <v>0</v>
      </c>
      <c r="D72" s="17"/>
      <c r="E72" s="29" t="str">
        <f t="shared" si="12"/>
        <v/>
      </c>
      <c r="F72" s="29" t="str">
        <f t="shared" si="12"/>
        <v/>
      </c>
      <c r="G72" s="29" t="str">
        <f t="shared" si="12"/>
        <v/>
      </c>
      <c r="H72" s="29" t="str">
        <f t="shared" si="8"/>
        <v/>
      </c>
      <c r="I72" s="29" t="str">
        <f t="shared" si="9"/>
        <v/>
      </c>
      <c r="J72" s="30" t="str">
        <f t="shared" si="13"/>
        <v/>
      </c>
      <c r="K72" s="30" t="str">
        <f t="shared" si="13"/>
        <v/>
      </c>
      <c r="L72" s="30" t="str">
        <f t="shared" si="13"/>
        <v/>
      </c>
      <c r="M72" s="30" t="str">
        <f t="shared" si="13"/>
        <v/>
      </c>
      <c r="N72" s="30" t="str">
        <f t="shared" si="13"/>
        <v/>
      </c>
      <c r="O72" s="30" t="str">
        <f t="shared" si="13"/>
        <v/>
      </c>
      <c r="P72" s="29"/>
      <c r="S72" s="22"/>
    </row>
    <row r="73" spans="1:23" ht="20.25" customHeight="1" x14ac:dyDescent="0.35">
      <c r="B73" s="15">
        <v>20</v>
      </c>
      <c r="C73" s="16">
        <f t="shared" si="5"/>
        <v>0</v>
      </c>
      <c r="D73" s="17"/>
      <c r="E73" s="29" t="str">
        <f t="shared" si="12"/>
        <v/>
      </c>
      <c r="F73" s="29" t="str">
        <f t="shared" si="12"/>
        <v/>
      </c>
      <c r="G73" s="29" t="str">
        <f t="shared" si="12"/>
        <v/>
      </c>
      <c r="H73" s="29" t="str">
        <f t="shared" si="8"/>
        <v/>
      </c>
      <c r="I73" s="29" t="str">
        <f t="shared" si="9"/>
        <v/>
      </c>
      <c r="J73" s="30" t="str">
        <f t="shared" si="13"/>
        <v/>
      </c>
      <c r="K73" s="30" t="str">
        <f t="shared" si="13"/>
        <v/>
      </c>
      <c r="L73" s="30" t="str">
        <f t="shared" si="13"/>
        <v/>
      </c>
      <c r="M73" s="30" t="str">
        <f t="shared" si="13"/>
        <v/>
      </c>
      <c r="N73" s="30" t="str">
        <f t="shared" si="13"/>
        <v/>
      </c>
      <c r="O73" s="30" t="str">
        <f t="shared" si="13"/>
        <v/>
      </c>
      <c r="P73" s="29"/>
      <c r="S73" s="22"/>
    </row>
    <row r="74" spans="1:23" ht="20.25" customHeight="1" x14ac:dyDescent="0.35">
      <c r="B74" s="15">
        <v>21</v>
      </c>
      <c r="C74" s="16">
        <f t="shared" si="5"/>
        <v>0</v>
      </c>
      <c r="D74" s="17"/>
      <c r="E74" s="29" t="str">
        <f t="shared" si="12"/>
        <v/>
      </c>
      <c r="F74" s="29" t="str">
        <f t="shared" si="12"/>
        <v/>
      </c>
      <c r="G74" s="29" t="str">
        <f t="shared" si="12"/>
        <v/>
      </c>
      <c r="H74" s="29" t="str">
        <f t="shared" si="8"/>
        <v/>
      </c>
      <c r="I74" s="29" t="str">
        <f t="shared" si="9"/>
        <v/>
      </c>
      <c r="J74" s="30" t="str">
        <f t="shared" si="13"/>
        <v/>
      </c>
      <c r="K74" s="30" t="str">
        <f t="shared" si="13"/>
        <v/>
      </c>
      <c r="L74" s="30" t="str">
        <f t="shared" si="13"/>
        <v/>
      </c>
      <c r="M74" s="30" t="str">
        <f t="shared" si="13"/>
        <v/>
      </c>
      <c r="N74" s="30" t="str">
        <f t="shared" si="13"/>
        <v/>
      </c>
      <c r="O74" s="30" t="str">
        <f t="shared" si="13"/>
        <v/>
      </c>
      <c r="P74" s="29"/>
      <c r="S74" s="22"/>
    </row>
    <row r="75" spans="1:23" ht="20.25" customHeight="1" x14ac:dyDescent="0.35">
      <c r="B75" s="15">
        <v>22</v>
      </c>
      <c r="C75" s="16">
        <f t="shared" si="5"/>
        <v>0</v>
      </c>
      <c r="D75" s="17"/>
      <c r="E75" s="29" t="str">
        <f t="shared" si="12"/>
        <v/>
      </c>
      <c r="F75" s="29" t="str">
        <f t="shared" si="12"/>
        <v/>
      </c>
      <c r="G75" s="29" t="str">
        <f t="shared" si="12"/>
        <v/>
      </c>
      <c r="H75" s="29" t="str">
        <f t="shared" si="8"/>
        <v/>
      </c>
      <c r="I75" s="29" t="str">
        <f t="shared" si="9"/>
        <v/>
      </c>
      <c r="J75" s="30" t="str">
        <f t="shared" si="13"/>
        <v/>
      </c>
      <c r="K75" s="30" t="str">
        <f t="shared" si="13"/>
        <v/>
      </c>
      <c r="L75" s="30" t="str">
        <f t="shared" si="13"/>
        <v/>
      </c>
      <c r="M75" s="30" t="str">
        <f t="shared" si="13"/>
        <v/>
      </c>
      <c r="N75" s="30" t="str">
        <f t="shared" si="13"/>
        <v/>
      </c>
      <c r="O75" s="30" t="str">
        <f t="shared" si="13"/>
        <v/>
      </c>
      <c r="P75" s="29"/>
      <c r="S75" s="22"/>
    </row>
    <row r="76" spans="1:23" ht="20.25" customHeight="1" x14ac:dyDescent="0.35">
      <c r="B76" s="15">
        <v>23</v>
      </c>
      <c r="C76" s="16">
        <f t="shared" si="5"/>
        <v>0</v>
      </c>
      <c r="D76" s="17"/>
      <c r="E76" s="29" t="str">
        <f t="shared" si="12"/>
        <v/>
      </c>
      <c r="F76" s="29" t="str">
        <f t="shared" si="12"/>
        <v/>
      </c>
      <c r="G76" s="29" t="str">
        <f t="shared" si="12"/>
        <v/>
      </c>
      <c r="H76" s="29" t="str">
        <f t="shared" si="8"/>
        <v/>
      </c>
      <c r="I76" s="29" t="str">
        <f t="shared" si="9"/>
        <v/>
      </c>
      <c r="J76" s="30" t="str">
        <f t="shared" si="13"/>
        <v/>
      </c>
      <c r="K76" s="30" t="str">
        <f t="shared" si="13"/>
        <v/>
      </c>
      <c r="L76" s="30" t="str">
        <f t="shared" si="13"/>
        <v/>
      </c>
      <c r="M76" s="30" t="str">
        <f t="shared" si="13"/>
        <v/>
      </c>
      <c r="N76" s="30" t="str">
        <f t="shared" si="13"/>
        <v/>
      </c>
      <c r="O76" s="30" t="str">
        <f t="shared" si="13"/>
        <v/>
      </c>
      <c r="P76" s="29"/>
      <c r="S76" s="22"/>
    </row>
    <row r="77" spans="1:23" ht="20.25" customHeight="1" x14ac:dyDescent="0.35">
      <c r="B77" s="15">
        <v>24</v>
      </c>
      <c r="C77" s="16">
        <f t="shared" si="5"/>
        <v>0</v>
      </c>
      <c r="D77" s="17"/>
      <c r="E77" s="29" t="str">
        <f t="shared" si="12"/>
        <v/>
      </c>
      <c r="F77" s="29" t="str">
        <f t="shared" si="12"/>
        <v/>
      </c>
      <c r="G77" s="29" t="str">
        <f t="shared" si="12"/>
        <v/>
      </c>
      <c r="H77" s="29" t="str">
        <f t="shared" si="8"/>
        <v/>
      </c>
      <c r="I77" s="29" t="str">
        <f t="shared" si="9"/>
        <v/>
      </c>
      <c r="J77" s="30" t="str">
        <f t="shared" si="13"/>
        <v/>
      </c>
      <c r="K77" s="30" t="str">
        <f t="shared" si="13"/>
        <v/>
      </c>
      <c r="L77" s="30" t="str">
        <f t="shared" si="13"/>
        <v/>
      </c>
      <c r="M77" s="30" t="str">
        <f t="shared" si="13"/>
        <v/>
      </c>
      <c r="N77" s="30" t="str">
        <f t="shared" si="13"/>
        <v/>
      </c>
      <c r="O77" s="30" t="str">
        <f t="shared" si="13"/>
        <v/>
      </c>
      <c r="P77" s="29"/>
      <c r="S77" s="22"/>
    </row>
    <row r="78" spans="1:23" ht="20.25" customHeight="1" x14ac:dyDescent="0.35">
      <c r="B78" s="15">
        <v>25</v>
      </c>
      <c r="C78" s="16">
        <f t="shared" si="5"/>
        <v>0</v>
      </c>
      <c r="D78" s="17"/>
      <c r="E78" s="29" t="str">
        <f t="shared" si="12"/>
        <v/>
      </c>
      <c r="F78" s="29" t="str">
        <f t="shared" si="12"/>
        <v/>
      </c>
      <c r="G78" s="29" t="str">
        <f t="shared" si="12"/>
        <v/>
      </c>
      <c r="H78" s="29" t="str">
        <f t="shared" si="8"/>
        <v/>
      </c>
      <c r="I78" s="29" t="str">
        <f t="shared" si="9"/>
        <v/>
      </c>
      <c r="J78" s="30" t="str">
        <f t="shared" si="13"/>
        <v/>
      </c>
      <c r="K78" s="30" t="str">
        <f t="shared" si="13"/>
        <v/>
      </c>
      <c r="L78" s="30" t="str">
        <f t="shared" si="13"/>
        <v/>
      </c>
      <c r="M78" s="30" t="str">
        <f t="shared" si="13"/>
        <v/>
      </c>
      <c r="N78" s="30" t="str">
        <f t="shared" si="13"/>
        <v/>
      </c>
      <c r="O78" s="30" t="str">
        <f t="shared" si="13"/>
        <v/>
      </c>
      <c r="P78" s="29"/>
      <c r="S78" s="22"/>
    </row>
    <row r="79" spans="1:23" ht="20.25" customHeight="1" x14ac:dyDescent="0.35">
      <c r="S79" s="22"/>
    </row>
    <row r="80" spans="1:23" ht="13" x14ac:dyDescent="0.3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</row>
    <row r="81" spans="1:23" ht="13" x14ac:dyDescent="0.3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</row>
    <row r="83" spans="1:23" ht="18" customHeight="1" x14ac:dyDescent="0.35">
      <c r="B83" s="59" t="s">
        <v>19</v>
      </c>
      <c r="C83" s="59" t="s">
        <v>6</v>
      </c>
      <c r="D83" s="59" t="s">
        <v>10</v>
      </c>
      <c r="E83" s="55" t="str">
        <f>+"Precio (USD/"&amp;D13&amp;"Pza)"</f>
        <v>Precio (USD/TMPza)</v>
      </c>
      <c r="F83" s="55"/>
      <c r="G83" s="55"/>
      <c r="H83" s="55"/>
      <c r="I83" s="55"/>
      <c r="J83" s="55"/>
      <c r="K83" s="43" t="s">
        <v>20</v>
      </c>
      <c r="L83" s="44"/>
      <c r="M83" s="44"/>
      <c r="N83" s="44"/>
      <c r="O83" s="45"/>
      <c r="P83" s="22"/>
    </row>
    <row r="84" spans="1:23" ht="31" x14ac:dyDescent="0.35">
      <c r="B84" s="59"/>
      <c r="C84" s="59"/>
      <c r="D84" s="59"/>
      <c r="E84" s="31">
        <f t="shared" ref="E84:J84" si="14">+E17</f>
        <v>2021</v>
      </c>
      <c r="F84" s="31">
        <f t="shared" si="14"/>
        <v>2022</v>
      </c>
      <c r="G84" s="31">
        <f t="shared" si="14"/>
        <v>2023</v>
      </c>
      <c r="H84" s="31">
        <f t="shared" si="14"/>
        <v>2024</v>
      </c>
      <c r="I84" s="31" t="str">
        <f t="shared" si="14"/>
        <v>Ene - Jun  2024</v>
      </c>
      <c r="J84" s="31" t="str">
        <f t="shared" si="14"/>
        <v>Ene - Jun  2025</v>
      </c>
      <c r="K84" s="32" t="str">
        <f>+E49</f>
        <v>2022 / 2021</v>
      </c>
      <c r="L84" s="33" t="str">
        <f>+F49</f>
        <v>2023 / 2022</v>
      </c>
      <c r="M84" s="33" t="str">
        <f>+G49</f>
        <v>2024 / 2023</v>
      </c>
      <c r="N84" s="33" t="str">
        <f>+H49</f>
        <v>2021 / 2024</v>
      </c>
      <c r="O84" s="33" t="str">
        <f>+I49</f>
        <v>Ene - Jun  2025 / Ene - Jun  2024</v>
      </c>
      <c r="P84" s="22"/>
      <c r="W84" s="4"/>
    </row>
    <row r="85" spans="1:23" ht="20.25" customHeight="1" x14ac:dyDescent="0.35">
      <c r="B85" s="12" t="s">
        <v>8</v>
      </c>
      <c r="C85" s="12" t="s">
        <v>9</v>
      </c>
      <c r="D85" s="12"/>
      <c r="E85" s="28">
        <f>IF(E18=0,0,K18/E18)</f>
        <v>675.45508843886182</v>
      </c>
      <c r="F85" s="28">
        <f t="shared" ref="F85:J85" si="15">IF(F18=0,0,L18/F18)</f>
        <v>893.91350505117475</v>
      </c>
      <c r="G85" s="28">
        <f t="shared" si="15"/>
        <v>804.10540771058618</v>
      </c>
      <c r="H85" s="28">
        <f t="shared" si="15"/>
        <v>685.86249386815803</v>
      </c>
      <c r="I85" s="28">
        <f t="shared" si="15"/>
        <v>670.6915363330636</v>
      </c>
      <c r="J85" s="28">
        <f t="shared" si="15"/>
        <v>715.32955656765853</v>
      </c>
      <c r="K85" s="27">
        <f>+IF(OR(E85=0,E85=""),"",((F85-E85)/E85*100))</f>
        <v>32.342404454635549</v>
      </c>
      <c r="L85" s="27">
        <f>+IF(OR(F85=0,F85=""),"",((G85-F85)/F85*100))</f>
        <v>-10.046620487677634</v>
      </c>
      <c r="M85" s="27">
        <f>+IF(OR(G85=0,G85=""),"",((H85-G85)/G85*100))</f>
        <v>-14.704902206675143</v>
      </c>
      <c r="N85" s="27">
        <f>+IF(OR(H85=0,H85=""),"",((E85-H85)/H85*100))</f>
        <v>-1.5174186549551723</v>
      </c>
      <c r="O85" s="27">
        <f>+IF(OR(I85=0,I85=""),"",(J85-I85)/I85*100)</f>
        <v>6.6555216245382605</v>
      </c>
      <c r="P85" s="22"/>
      <c r="W85" s="4"/>
    </row>
    <row r="86" spans="1:23" ht="20.25" customHeight="1" x14ac:dyDescent="0.35">
      <c r="B86" s="15">
        <v>1</v>
      </c>
      <c r="C86" s="16" t="str">
        <f t="shared" ref="C86:C110" si="16">+C19</f>
        <v>COSTA RICA</v>
      </c>
      <c r="D86" s="17"/>
      <c r="E86" s="29">
        <f>IF(OR(E19=0,E19=""),"",(K19/E19))</f>
        <v>689.34425454193968</v>
      </c>
      <c r="F86" s="29">
        <f t="shared" ref="F86:J101" si="17">IF(OR(F19=0,F19=""),"",(L19/F19))</f>
        <v>889.62334969818016</v>
      </c>
      <c r="G86" s="29">
        <f t="shared" si="17"/>
        <v>809.03870607133342</v>
      </c>
      <c r="H86" s="29">
        <f t="shared" si="17"/>
        <v>666.09630435115537</v>
      </c>
      <c r="I86" s="29">
        <f t="shared" si="17"/>
        <v>655.18846577504667</v>
      </c>
      <c r="J86" s="29">
        <f t="shared" si="17"/>
        <v>761.25894991740029</v>
      </c>
      <c r="K86" s="29">
        <f t="shared" ref="K86:M110" si="18">+IF(OR(E86=0,E86="",F86=0,F86=""),"",((F86-E86)/E86*100))</f>
        <v>29.053567043845657</v>
      </c>
      <c r="L86" s="29">
        <f t="shared" si="18"/>
        <v>-9.0582878309327715</v>
      </c>
      <c r="M86" s="29">
        <f t="shared" si="18"/>
        <v>-17.668178376075712</v>
      </c>
      <c r="N86" s="27">
        <f t="shared" ref="N86:N110" si="19">+IF(OR(H86=0,H86=""),"",((E86-H86)/H86*100))</f>
        <v>3.4901785280778799</v>
      </c>
      <c r="O86" s="27">
        <f t="shared" ref="O86:O110" si="20">+IF(OR(I86=0,I86=""),"",(J86-I86)/I86*100)</f>
        <v>16.189308829922535</v>
      </c>
      <c r="P86" s="22"/>
      <c r="W86" s="4"/>
    </row>
    <row r="87" spans="1:23" ht="20.25" customHeight="1" x14ac:dyDescent="0.35">
      <c r="B87" s="15">
        <v>2</v>
      </c>
      <c r="C87" s="16" t="str">
        <f t="shared" si="16"/>
        <v>ESTADOS UNIDOS (EEUU)</v>
      </c>
      <c r="D87" s="17"/>
      <c r="E87" s="29">
        <f t="shared" ref="E87:J102" si="21">IF(OR(E20=0,E20=""),"",(K20/E20))</f>
        <v>771.86823145177061</v>
      </c>
      <c r="F87" s="29">
        <f t="shared" si="17"/>
        <v>907.05273461828074</v>
      </c>
      <c r="G87" s="29">
        <f t="shared" si="17"/>
        <v>880.23497101498322</v>
      </c>
      <c r="H87" s="29">
        <f t="shared" si="17"/>
        <v>757.74548285533115</v>
      </c>
      <c r="I87" s="29">
        <f t="shared" si="17"/>
        <v>775.98558337553118</v>
      </c>
      <c r="J87" s="29">
        <f t="shared" si="17"/>
        <v>743.64446208263587</v>
      </c>
      <c r="K87" s="29">
        <f t="shared" si="18"/>
        <v>17.51393536591705</v>
      </c>
      <c r="L87" s="29">
        <f t="shared" si="18"/>
        <v>-2.9565826307313174</v>
      </c>
      <c r="M87" s="29">
        <f t="shared" si="18"/>
        <v>-13.91554439360795</v>
      </c>
      <c r="N87" s="27">
        <f>+IF(OR(H87=0,H87=""),"",((E87-H87)/H87*100))</f>
        <v>1.8637852571845395</v>
      </c>
      <c r="O87" s="27">
        <f t="shared" si="20"/>
        <v>-4.1677476986378643</v>
      </c>
      <c r="P87" s="22"/>
      <c r="W87" s="4"/>
    </row>
    <row r="88" spans="1:23" ht="20.25" customHeight="1" x14ac:dyDescent="0.35">
      <c r="B88" s="15">
        <v>3</v>
      </c>
      <c r="C88" s="16" t="str">
        <f t="shared" si="16"/>
        <v>JAPON</v>
      </c>
      <c r="D88" s="17"/>
      <c r="E88" s="29" t="str">
        <f>IF(OR(E21=0,E21=""),"",(K21/E21))</f>
        <v/>
      </c>
      <c r="F88" s="29">
        <f t="shared" si="17"/>
        <v>1020</v>
      </c>
      <c r="G88" s="29" t="str">
        <f t="shared" si="17"/>
        <v/>
      </c>
      <c r="H88" s="29" t="str">
        <f t="shared" si="17"/>
        <v/>
      </c>
      <c r="I88" s="29" t="str">
        <f t="shared" si="17"/>
        <v/>
      </c>
      <c r="J88" s="29">
        <f t="shared" si="17"/>
        <v>561</v>
      </c>
      <c r="K88" s="29" t="str">
        <f t="shared" si="18"/>
        <v/>
      </c>
      <c r="L88" s="29" t="str">
        <f t="shared" si="18"/>
        <v/>
      </c>
      <c r="M88" s="29" t="str">
        <f t="shared" si="18"/>
        <v/>
      </c>
      <c r="N88" s="27" t="str">
        <f>+IF(OR(H88=0,H88=""),"",((E88-H88)/H88*100))</f>
        <v/>
      </c>
      <c r="O88" s="27" t="str">
        <f t="shared" si="20"/>
        <v/>
      </c>
      <c r="P88" s="22"/>
      <c r="W88" s="4"/>
    </row>
    <row r="89" spans="1:23" ht="20.25" customHeight="1" x14ac:dyDescent="0.35">
      <c r="B89" s="15">
        <v>4</v>
      </c>
      <c r="C89" s="16" t="str">
        <f t="shared" si="16"/>
        <v>COLOMBIA</v>
      </c>
      <c r="D89" s="17"/>
      <c r="E89" s="29" t="str">
        <f t="shared" si="21"/>
        <v/>
      </c>
      <c r="F89" s="29" t="str">
        <f t="shared" si="17"/>
        <v/>
      </c>
      <c r="G89" s="29" t="str">
        <f t="shared" si="17"/>
        <v/>
      </c>
      <c r="H89" s="29" t="str">
        <f t="shared" si="17"/>
        <v/>
      </c>
      <c r="I89" s="29" t="str">
        <f t="shared" si="17"/>
        <v/>
      </c>
      <c r="J89" s="29">
        <f t="shared" si="17"/>
        <v>621.22103430836546</v>
      </c>
      <c r="K89" s="29" t="str">
        <f t="shared" si="18"/>
        <v/>
      </c>
      <c r="L89" s="29" t="str">
        <f t="shared" si="18"/>
        <v/>
      </c>
      <c r="M89" s="29" t="str">
        <f t="shared" si="18"/>
        <v/>
      </c>
      <c r="N89" s="27" t="str">
        <f t="shared" si="19"/>
        <v/>
      </c>
      <c r="O89" s="27" t="str">
        <f t="shared" si="20"/>
        <v/>
      </c>
      <c r="P89" s="22"/>
      <c r="W89" s="4"/>
    </row>
    <row r="90" spans="1:23" ht="20.25" customHeight="1" x14ac:dyDescent="0.35">
      <c r="B90" s="15">
        <v>5</v>
      </c>
      <c r="C90" s="16" t="str">
        <f t="shared" si="16"/>
        <v>TURQUIA</v>
      </c>
      <c r="D90" s="17"/>
      <c r="E90" s="29">
        <f t="shared" si="21"/>
        <v>59452.600000000006</v>
      </c>
      <c r="F90" s="29" t="str">
        <f t="shared" si="17"/>
        <v/>
      </c>
      <c r="G90" s="29">
        <f t="shared" si="17"/>
        <v>999.74935530883261</v>
      </c>
      <c r="H90" s="29">
        <f t="shared" si="17"/>
        <v>647.23905989404807</v>
      </c>
      <c r="I90" s="29">
        <f t="shared" si="17"/>
        <v>634.06281077738515</v>
      </c>
      <c r="J90" s="29">
        <f t="shared" si="17"/>
        <v>658.99999999999989</v>
      </c>
      <c r="K90" s="29" t="str">
        <f t="shared" si="18"/>
        <v/>
      </c>
      <c r="L90" s="29" t="str">
        <f t="shared" si="18"/>
        <v/>
      </c>
      <c r="M90" s="29">
        <f t="shared" si="18"/>
        <v>-35.259867240013435</v>
      </c>
      <c r="N90" s="27"/>
      <c r="O90" s="27"/>
      <c r="P90" s="22"/>
      <c r="W90" s="4"/>
    </row>
    <row r="91" spans="1:23" ht="20.25" customHeight="1" x14ac:dyDescent="0.35">
      <c r="B91" s="15">
        <v>6</v>
      </c>
      <c r="C91" s="16" t="str">
        <f t="shared" si="16"/>
        <v>RUSIA</v>
      </c>
      <c r="D91" s="17"/>
      <c r="E91" s="29">
        <f t="shared" si="21"/>
        <v>454.69999999999959</v>
      </c>
      <c r="F91" s="29" t="str">
        <f t="shared" si="17"/>
        <v/>
      </c>
      <c r="G91" s="29">
        <f t="shared" si="17"/>
        <v>618.07294994942686</v>
      </c>
      <c r="H91" s="29">
        <f t="shared" si="17"/>
        <v>609.93032740847559</v>
      </c>
      <c r="I91" s="29">
        <f t="shared" si="17"/>
        <v>609.92218181800729</v>
      </c>
      <c r="J91" s="29">
        <f t="shared" si="17"/>
        <v>603.78938833284712</v>
      </c>
      <c r="K91" s="29" t="str">
        <f t="shared" si="18"/>
        <v/>
      </c>
      <c r="L91" s="29" t="str">
        <f t="shared" si="18"/>
        <v/>
      </c>
      <c r="M91" s="29">
        <f t="shared" si="18"/>
        <v>-1.3174209519471005</v>
      </c>
      <c r="N91" s="27"/>
      <c r="O91" s="27"/>
      <c r="P91" s="22"/>
      <c r="W91" s="4"/>
    </row>
    <row r="92" spans="1:23" ht="20.25" customHeight="1" x14ac:dyDescent="0.35">
      <c r="B92" s="15">
        <v>7</v>
      </c>
      <c r="C92" s="16" t="str">
        <f t="shared" si="16"/>
        <v>CHINA</v>
      </c>
      <c r="D92" s="17"/>
      <c r="E92" s="29" t="str">
        <f t="shared" si="21"/>
        <v/>
      </c>
      <c r="F92" s="29" t="str">
        <f t="shared" si="17"/>
        <v/>
      </c>
      <c r="G92" s="29" t="str">
        <f t="shared" si="17"/>
        <v/>
      </c>
      <c r="H92" s="29">
        <f t="shared" si="17"/>
        <v>532.58431372549023</v>
      </c>
      <c r="I92" s="29">
        <f t="shared" si="17"/>
        <v>532.58431372549023</v>
      </c>
      <c r="J92" s="29" t="str">
        <f t="shared" si="17"/>
        <v/>
      </c>
      <c r="K92" s="29" t="str">
        <f t="shared" si="18"/>
        <v/>
      </c>
      <c r="L92" s="29" t="str">
        <f t="shared" si="18"/>
        <v/>
      </c>
      <c r="M92" s="29" t="str">
        <f t="shared" si="18"/>
        <v/>
      </c>
      <c r="N92" s="27" t="e">
        <f t="shared" si="19"/>
        <v>#VALUE!</v>
      </c>
      <c r="O92" s="27" t="e">
        <f t="shared" si="20"/>
        <v>#VALUE!</v>
      </c>
      <c r="P92" s="22"/>
      <c r="W92" s="4"/>
    </row>
    <row r="93" spans="1:23" ht="20.25" customHeight="1" x14ac:dyDescent="0.35">
      <c r="B93" s="15">
        <v>8</v>
      </c>
      <c r="C93" s="16" t="str">
        <f t="shared" si="16"/>
        <v>ISLAS VIRGENES (G.B.)</v>
      </c>
      <c r="D93" s="17"/>
      <c r="E93" s="29" t="str">
        <f t="shared" si="21"/>
        <v/>
      </c>
      <c r="F93" s="29" t="str">
        <f t="shared" si="17"/>
        <v/>
      </c>
      <c r="G93" s="29" t="str">
        <f t="shared" si="17"/>
        <v/>
      </c>
      <c r="H93" s="29">
        <f t="shared" si="17"/>
        <v>728.29823788546264</v>
      </c>
      <c r="I93" s="29" t="str">
        <f t="shared" si="17"/>
        <v/>
      </c>
      <c r="J93" s="29" t="str">
        <f t="shared" si="17"/>
        <v/>
      </c>
      <c r="K93" s="29" t="str">
        <f t="shared" si="18"/>
        <v/>
      </c>
      <c r="L93" s="29" t="str">
        <f t="shared" si="18"/>
        <v/>
      </c>
      <c r="M93" s="29" t="str">
        <f t="shared" si="18"/>
        <v/>
      </c>
      <c r="N93" s="27" t="e">
        <f t="shared" si="19"/>
        <v>#VALUE!</v>
      </c>
      <c r="O93" s="27" t="str">
        <f t="shared" si="20"/>
        <v/>
      </c>
      <c r="P93" s="22"/>
      <c r="W93" s="4"/>
    </row>
    <row r="94" spans="1:23" ht="20.25" customHeight="1" x14ac:dyDescent="0.35">
      <c r="B94" s="15">
        <v>9</v>
      </c>
      <c r="C94" s="16">
        <f t="shared" si="16"/>
        <v>0</v>
      </c>
      <c r="D94" s="17"/>
      <c r="E94" s="29" t="str">
        <f t="shared" si="21"/>
        <v/>
      </c>
      <c r="F94" s="29" t="str">
        <f t="shared" si="17"/>
        <v/>
      </c>
      <c r="G94" s="29" t="str">
        <f t="shared" si="17"/>
        <v/>
      </c>
      <c r="H94" s="29" t="str">
        <f t="shared" si="17"/>
        <v/>
      </c>
      <c r="I94" s="29" t="str">
        <f t="shared" si="17"/>
        <v/>
      </c>
      <c r="J94" s="29" t="str">
        <f t="shared" si="17"/>
        <v/>
      </c>
      <c r="K94" s="29" t="str">
        <f t="shared" si="18"/>
        <v/>
      </c>
      <c r="L94" s="29" t="str">
        <f t="shared" si="18"/>
        <v/>
      </c>
      <c r="M94" s="29" t="str">
        <f t="shared" si="18"/>
        <v/>
      </c>
      <c r="N94" s="27" t="str">
        <f t="shared" si="19"/>
        <v/>
      </c>
      <c r="O94" s="27" t="str">
        <f t="shared" si="20"/>
        <v/>
      </c>
      <c r="P94" s="22"/>
      <c r="W94" s="4"/>
    </row>
    <row r="95" spans="1:23" ht="20.25" customHeight="1" x14ac:dyDescent="0.35">
      <c r="B95" s="15">
        <v>10</v>
      </c>
      <c r="C95" s="16">
        <f t="shared" si="16"/>
        <v>0</v>
      </c>
      <c r="D95" s="17"/>
      <c r="E95" s="29" t="str">
        <f t="shared" si="21"/>
        <v/>
      </c>
      <c r="F95" s="29" t="str">
        <f t="shared" si="17"/>
        <v/>
      </c>
      <c r="G95" s="29" t="str">
        <f t="shared" si="17"/>
        <v/>
      </c>
      <c r="H95" s="29" t="str">
        <f t="shared" si="17"/>
        <v/>
      </c>
      <c r="I95" s="29" t="str">
        <f t="shared" si="17"/>
        <v/>
      </c>
      <c r="J95" s="29" t="str">
        <f t="shared" si="17"/>
        <v/>
      </c>
      <c r="K95" s="29" t="str">
        <f t="shared" si="18"/>
        <v/>
      </c>
      <c r="L95" s="29" t="str">
        <f t="shared" si="18"/>
        <v/>
      </c>
      <c r="M95" s="29" t="str">
        <f t="shared" si="18"/>
        <v/>
      </c>
      <c r="N95" s="27" t="str">
        <f t="shared" si="19"/>
        <v/>
      </c>
      <c r="O95" s="27" t="str">
        <f t="shared" si="20"/>
        <v/>
      </c>
      <c r="P95" s="22"/>
      <c r="W95" s="4"/>
    </row>
    <row r="96" spans="1:23" ht="20.25" customHeight="1" x14ac:dyDescent="0.35">
      <c r="B96" s="15">
        <v>11</v>
      </c>
      <c r="C96" s="16">
        <f t="shared" si="16"/>
        <v>0</v>
      </c>
      <c r="D96" s="17"/>
      <c r="E96" s="29" t="str">
        <f t="shared" si="21"/>
        <v/>
      </c>
      <c r="F96" s="29" t="str">
        <f t="shared" si="17"/>
        <v/>
      </c>
      <c r="G96" s="29" t="str">
        <f t="shared" si="17"/>
        <v/>
      </c>
      <c r="H96" s="29" t="str">
        <f t="shared" si="17"/>
        <v/>
      </c>
      <c r="I96" s="29" t="str">
        <f t="shared" si="17"/>
        <v/>
      </c>
      <c r="J96" s="29" t="str">
        <f t="shared" si="17"/>
        <v/>
      </c>
      <c r="K96" s="29" t="str">
        <f t="shared" si="18"/>
        <v/>
      </c>
      <c r="L96" s="29" t="str">
        <f t="shared" si="18"/>
        <v/>
      </c>
      <c r="M96" s="29" t="str">
        <f t="shared" si="18"/>
        <v/>
      </c>
      <c r="N96" s="27" t="str">
        <f t="shared" si="19"/>
        <v/>
      </c>
      <c r="O96" s="27" t="str">
        <f t="shared" si="20"/>
        <v/>
      </c>
      <c r="P96" s="22"/>
      <c r="W96" s="4"/>
    </row>
    <row r="97" spans="2:23" ht="20.25" customHeight="1" x14ac:dyDescent="0.35">
      <c r="B97" s="15">
        <v>12</v>
      </c>
      <c r="C97" s="16">
        <f t="shared" si="16"/>
        <v>0</v>
      </c>
      <c r="D97" s="17"/>
      <c r="E97" s="29" t="str">
        <f t="shared" si="21"/>
        <v/>
      </c>
      <c r="F97" s="29" t="str">
        <f t="shared" si="17"/>
        <v/>
      </c>
      <c r="G97" s="29" t="str">
        <f t="shared" si="17"/>
        <v/>
      </c>
      <c r="H97" s="29" t="str">
        <f t="shared" si="17"/>
        <v/>
      </c>
      <c r="I97" s="29" t="str">
        <f t="shared" si="17"/>
        <v/>
      </c>
      <c r="J97" s="29" t="str">
        <f t="shared" si="17"/>
        <v/>
      </c>
      <c r="K97" s="29" t="str">
        <f t="shared" si="18"/>
        <v/>
      </c>
      <c r="L97" s="29" t="str">
        <f t="shared" si="18"/>
        <v/>
      </c>
      <c r="M97" s="29" t="str">
        <f t="shared" si="18"/>
        <v/>
      </c>
      <c r="N97" s="27" t="str">
        <f t="shared" si="19"/>
        <v/>
      </c>
      <c r="O97" s="27" t="str">
        <f t="shared" si="20"/>
        <v/>
      </c>
      <c r="P97" s="22"/>
      <c r="W97" s="4"/>
    </row>
    <row r="98" spans="2:23" ht="20.25" customHeight="1" x14ac:dyDescent="0.35">
      <c r="B98" s="15">
        <v>13</v>
      </c>
      <c r="C98" s="16">
        <f t="shared" si="16"/>
        <v>0</v>
      </c>
      <c r="D98" s="17"/>
      <c r="E98" s="29" t="str">
        <f t="shared" si="21"/>
        <v/>
      </c>
      <c r="F98" s="29" t="str">
        <f t="shared" si="17"/>
        <v/>
      </c>
      <c r="G98" s="29" t="str">
        <f t="shared" si="17"/>
        <v/>
      </c>
      <c r="H98" s="29" t="str">
        <f t="shared" si="17"/>
        <v/>
      </c>
      <c r="I98" s="29" t="str">
        <f t="shared" si="17"/>
        <v/>
      </c>
      <c r="J98" s="29" t="str">
        <f t="shared" si="17"/>
        <v/>
      </c>
      <c r="K98" s="29" t="str">
        <f t="shared" si="18"/>
        <v/>
      </c>
      <c r="L98" s="29" t="str">
        <f t="shared" si="18"/>
        <v/>
      </c>
      <c r="M98" s="29" t="str">
        <f t="shared" si="18"/>
        <v/>
      </c>
      <c r="N98" s="27" t="str">
        <f t="shared" si="19"/>
        <v/>
      </c>
      <c r="O98" s="27" t="str">
        <f t="shared" si="20"/>
        <v/>
      </c>
      <c r="P98" s="22"/>
      <c r="W98" s="4"/>
    </row>
    <row r="99" spans="2:23" ht="20.25" customHeight="1" x14ac:dyDescent="0.35">
      <c r="B99" s="15">
        <v>14</v>
      </c>
      <c r="C99" s="16">
        <f t="shared" si="16"/>
        <v>0</v>
      </c>
      <c r="D99" s="17"/>
      <c r="E99" s="29" t="str">
        <f t="shared" si="21"/>
        <v/>
      </c>
      <c r="F99" s="29" t="str">
        <f t="shared" si="17"/>
        <v/>
      </c>
      <c r="G99" s="29" t="str">
        <f t="shared" si="17"/>
        <v/>
      </c>
      <c r="H99" s="29" t="str">
        <f t="shared" si="17"/>
        <v/>
      </c>
      <c r="I99" s="29" t="str">
        <f t="shared" si="17"/>
        <v/>
      </c>
      <c r="J99" s="29" t="str">
        <f t="shared" si="17"/>
        <v/>
      </c>
      <c r="K99" s="29" t="str">
        <f t="shared" si="18"/>
        <v/>
      </c>
      <c r="L99" s="29" t="str">
        <f t="shared" si="18"/>
        <v/>
      </c>
      <c r="M99" s="29" t="str">
        <f t="shared" si="18"/>
        <v/>
      </c>
      <c r="N99" s="27" t="str">
        <f t="shared" si="19"/>
        <v/>
      </c>
      <c r="O99" s="27" t="str">
        <f t="shared" si="20"/>
        <v/>
      </c>
      <c r="P99" s="22"/>
      <c r="W99" s="4"/>
    </row>
    <row r="100" spans="2:23" ht="20.25" customHeight="1" x14ac:dyDescent="0.35">
      <c r="B100" s="15">
        <v>15</v>
      </c>
      <c r="C100" s="16">
        <f t="shared" si="16"/>
        <v>0</v>
      </c>
      <c r="D100" s="17"/>
      <c r="E100" s="29" t="str">
        <f t="shared" si="21"/>
        <v/>
      </c>
      <c r="F100" s="29" t="str">
        <f t="shared" si="17"/>
        <v/>
      </c>
      <c r="G100" s="29" t="str">
        <f t="shared" si="17"/>
        <v/>
      </c>
      <c r="H100" s="29" t="str">
        <f t="shared" si="17"/>
        <v/>
      </c>
      <c r="I100" s="29" t="str">
        <f t="shared" si="17"/>
        <v/>
      </c>
      <c r="J100" s="29" t="str">
        <f t="shared" si="17"/>
        <v/>
      </c>
      <c r="K100" s="29" t="str">
        <f t="shared" si="18"/>
        <v/>
      </c>
      <c r="L100" s="29" t="str">
        <f t="shared" si="18"/>
        <v/>
      </c>
      <c r="M100" s="29" t="str">
        <f t="shared" si="18"/>
        <v/>
      </c>
      <c r="N100" s="27" t="str">
        <f t="shared" si="19"/>
        <v/>
      </c>
      <c r="O100" s="27" t="str">
        <f t="shared" si="20"/>
        <v/>
      </c>
      <c r="P100" s="22"/>
      <c r="W100" s="4"/>
    </row>
    <row r="101" spans="2:23" ht="20.25" customHeight="1" x14ac:dyDescent="0.35">
      <c r="B101" s="15">
        <v>16</v>
      </c>
      <c r="C101" s="16">
        <f t="shared" si="16"/>
        <v>0</v>
      </c>
      <c r="D101" s="17"/>
      <c r="E101" s="29" t="str">
        <f t="shared" si="21"/>
        <v/>
      </c>
      <c r="F101" s="29" t="str">
        <f t="shared" si="17"/>
        <v/>
      </c>
      <c r="G101" s="29" t="str">
        <f t="shared" si="17"/>
        <v/>
      </c>
      <c r="H101" s="29" t="str">
        <f t="shared" si="17"/>
        <v/>
      </c>
      <c r="I101" s="29" t="str">
        <f t="shared" si="17"/>
        <v/>
      </c>
      <c r="J101" s="29" t="str">
        <f t="shared" si="17"/>
        <v/>
      </c>
      <c r="K101" s="29" t="str">
        <f t="shared" si="18"/>
        <v/>
      </c>
      <c r="L101" s="29" t="str">
        <f t="shared" si="18"/>
        <v/>
      </c>
      <c r="M101" s="29" t="str">
        <f t="shared" si="18"/>
        <v/>
      </c>
      <c r="N101" s="27" t="str">
        <f t="shared" si="19"/>
        <v/>
      </c>
      <c r="O101" s="27" t="str">
        <f t="shared" si="20"/>
        <v/>
      </c>
      <c r="P101" s="22"/>
      <c r="W101" s="4"/>
    </row>
    <row r="102" spans="2:23" ht="20.25" customHeight="1" x14ac:dyDescent="0.35">
      <c r="B102" s="15">
        <v>17</v>
      </c>
      <c r="C102" s="16">
        <f t="shared" si="16"/>
        <v>0</v>
      </c>
      <c r="D102" s="17"/>
      <c r="E102" s="29" t="str">
        <f t="shared" si="21"/>
        <v/>
      </c>
      <c r="F102" s="29" t="str">
        <f t="shared" si="21"/>
        <v/>
      </c>
      <c r="G102" s="29" t="str">
        <f t="shared" si="21"/>
        <v/>
      </c>
      <c r="H102" s="29" t="str">
        <f t="shared" si="21"/>
        <v/>
      </c>
      <c r="I102" s="29" t="str">
        <f t="shared" si="21"/>
        <v/>
      </c>
      <c r="J102" s="29" t="str">
        <f t="shared" si="21"/>
        <v/>
      </c>
      <c r="K102" s="29" t="str">
        <f t="shared" si="18"/>
        <v/>
      </c>
      <c r="L102" s="29" t="str">
        <f t="shared" si="18"/>
        <v/>
      </c>
      <c r="M102" s="29" t="str">
        <f t="shared" si="18"/>
        <v/>
      </c>
      <c r="N102" s="27" t="str">
        <f t="shared" si="19"/>
        <v/>
      </c>
      <c r="O102" s="27" t="str">
        <f t="shared" si="20"/>
        <v/>
      </c>
      <c r="P102" s="22"/>
      <c r="W102" s="4"/>
    </row>
    <row r="103" spans="2:23" ht="20.25" customHeight="1" x14ac:dyDescent="0.35">
      <c r="B103" s="15">
        <v>18</v>
      </c>
      <c r="C103" s="16">
        <f t="shared" si="16"/>
        <v>0</v>
      </c>
      <c r="D103" s="17"/>
      <c r="E103" s="29" t="str">
        <f t="shared" ref="E103:J105" si="22">IF(OR(E36=0,E36=""),"",(K36/E36))</f>
        <v/>
      </c>
      <c r="F103" s="29" t="str">
        <f t="shared" si="22"/>
        <v/>
      </c>
      <c r="G103" s="29" t="str">
        <f t="shared" si="22"/>
        <v/>
      </c>
      <c r="H103" s="29" t="str">
        <f t="shared" si="22"/>
        <v/>
      </c>
      <c r="I103" s="29" t="str">
        <f t="shared" si="22"/>
        <v/>
      </c>
      <c r="J103" s="29" t="str">
        <f t="shared" si="22"/>
        <v/>
      </c>
      <c r="K103" s="29" t="str">
        <f t="shared" si="18"/>
        <v/>
      </c>
      <c r="L103" s="29" t="str">
        <f t="shared" si="18"/>
        <v/>
      </c>
      <c r="M103" s="29" t="str">
        <f t="shared" si="18"/>
        <v/>
      </c>
      <c r="N103" s="27" t="str">
        <f t="shared" si="19"/>
        <v/>
      </c>
      <c r="O103" s="27" t="str">
        <f t="shared" si="20"/>
        <v/>
      </c>
      <c r="P103" s="22"/>
      <c r="W103" s="34"/>
    </row>
    <row r="104" spans="2:23" ht="20.25" customHeight="1" x14ac:dyDescent="0.35">
      <c r="B104" s="15">
        <v>19</v>
      </c>
      <c r="C104" s="16">
        <f t="shared" si="16"/>
        <v>0</v>
      </c>
      <c r="D104" s="17"/>
      <c r="E104" s="29" t="str">
        <f t="shared" si="22"/>
        <v/>
      </c>
      <c r="F104" s="29" t="str">
        <f t="shared" si="22"/>
        <v/>
      </c>
      <c r="G104" s="29" t="str">
        <f t="shared" si="22"/>
        <v/>
      </c>
      <c r="H104" s="29" t="str">
        <f t="shared" si="22"/>
        <v/>
      </c>
      <c r="I104" s="29" t="str">
        <f t="shared" si="22"/>
        <v/>
      </c>
      <c r="J104" s="29" t="str">
        <f t="shared" si="22"/>
        <v/>
      </c>
      <c r="K104" s="29" t="str">
        <f t="shared" si="18"/>
        <v/>
      </c>
      <c r="L104" s="29" t="str">
        <f t="shared" si="18"/>
        <v/>
      </c>
      <c r="M104" s="29" t="str">
        <f t="shared" si="18"/>
        <v/>
      </c>
      <c r="N104" s="27" t="str">
        <f t="shared" si="19"/>
        <v/>
      </c>
      <c r="O104" s="27" t="str">
        <f t="shared" si="20"/>
        <v/>
      </c>
      <c r="P104" s="22"/>
      <c r="W104" s="34"/>
    </row>
    <row r="105" spans="2:23" ht="20.25" customHeight="1" x14ac:dyDescent="0.35">
      <c r="B105" s="15">
        <v>20</v>
      </c>
      <c r="C105" s="16">
        <f t="shared" si="16"/>
        <v>0</v>
      </c>
      <c r="D105" s="17"/>
      <c r="E105" s="29" t="str">
        <f t="shared" si="22"/>
        <v/>
      </c>
      <c r="F105" s="29" t="str">
        <f t="shared" si="22"/>
        <v/>
      </c>
      <c r="G105" s="29" t="str">
        <f t="shared" si="22"/>
        <v/>
      </c>
      <c r="H105" s="29" t="str">
        <f t="shared" si="22"/>
        <v/>
      </c>
      <c r="I105" s="29" t="str">
        <f t="shared" si="22"/>
        <v/>
      </c>
      <c r="J105" s="29" t="str">
        <f t="shared" si="22"/>
        <v/>
      </c>
      <c r="K105" s="29" t="str">
        <f t="shared" si="18"/>
        <v/>
      </c>
      <c r="L105" s="29" t="str">
        <f t="shared" si="18"/>
        <v/>
      </c>
      <c r="M105" s="29" t="str">
        <f t="shared" si="18"/>
        <v/>
      </c>
      <c r="N105" s="27" t="str">
        <f t="shared" si="19"/>
        <v/>
      </c>
      <c r="O105" s="27" t="str">
        <f t="shared" si="20"/>
        <v/>
      </c>
      <c r="P105" s="22"/>
      <c r="W105" s="34"/>
    </row>
    <row r="106" spans="2:23" ht="20.25" customHeight="1" x14ac:dyDescent="0.35">
      <c r="B106" s="15">
        <v>21</v>
      </c>
      <c r="C106" s="16">
        <f t="shared" si="16"/>
        <v>0</v>
      </c>
      <c r="D106" s="17"/>
      <c r="E106" s="29" t="str">
        <f t="shared" ref="E106:H110" si="23">IF(OR(E39=0,E39=""),"",(K39/E39))</f>
        <v/>
      </c>
      <c r="F106" s="29" t="str">
        <f t="shared" si="23"/>
        <v/>
      </c>
      <c r="G106" s="29" t="str">
        <f t="shared" si="23"/>
        <v/>
      </c>
      <c r="H106" s="29" t="str">
        <f t="shared" si="23"/>
        <v/>
      </c>
      <c r="I106" s="29" t="str">
        <f>IF(OR(I39=0,I39=""),"",(P39/I39))</f>
        <v/>
      </c>
      <c r="J106" s="29" t="str">
        <f>IF(OR(J39=0,J39=""),"",(#REF!/J39))</f>
        <v/>
      </c>
      <c r="K106" s="29" t="str">
        <f t="shared" si="18"/>
        <v/>
      </c>
      <c r="L106" s="29" t="str">
        <f t="shared" si="18"/>
        <v/>
      </c>
      <c r="M106" s="29" t="str">
        <f t="shared" si="18"/>
        <v/>
      </c>
      <c r="N106" s="27" t="str">
        <f t="shared" si="19"/>
        <v/>
      </c>
      <c r="O106" s="27" t="str">
        <f t="shared" si="20"/>
        <v/>
      </c>
      <c r="P106" s="22"/>
      <c r="W106" s="34"/>
    </row>
    <row r="107" spans="2:23" ht="20.25" customHeight="1" x14ac:dyDescent="0.35">
      <c r="B107" s="15">
        <v>22</v>
      </c>
      <c r="C107" s="16">
        <f t="shared" si="16"/>
        <v>0</v>
      </c>
      <c r="D107" s="17"/>
      <c r="E107" s="29" t="str">
        <f t="shared" si="23"/>
        <v/>
      </c>
      <c r="F107" s="29" t="str">
        <f t="shared" si="23"/>
        <v/>
      </c>
      <c r="G107" s="29" t="str">
        <f t="shared" si="23"/>
        <v/>
      </c>
      <c r="H107" s="29" t="str">
        <f t="shared" si="23"/>
        <v/>
      </c>
      <c r="I107" s="29" t="str">
        <f>IF(OR(I40=0,I40=""),"",(P40/I40))</f>
        <v/>
      </c>
      <c r="J107" s="29" t="str">
        <f>IF(OR(J40=0,J40=""),"",(#REF!/J40))</f>
        <v/>
      </c>
      <c r="K107" s="29" t="str">
        <f t="shared" si="18"/>
        <v/>
      </c>
      <c r="L107" s="29" t="str">
        <f t="shared" si="18"/>
        <v/>
      </c>
      <c r="M107" s="29" t="str">
        <f t="shared" si="18"/>
        <v/>
      </c>
      <c r="N107" s="27" t="str">
        <f t="shared" si="19"/>
        <v/>
      </c>
      <c r="O107" s="27" t="str">
        <f t="shared" si="20"/>
        <v/>
      </c>
      <c r="P107" s="22"/>
      <c r="W107" s="34"/>
    </row>
    <row r="108" spans="2:23" ht="20.25" customHeight="1" x14ac:dyDescent="0.35">
      <c r="B108" s="15">
        <v>23</v>
      </c>
      <c r="C108" s="16">
        <f t="shared" si="16"/>
        <v>0</v>
      </c>
      <c r="D108" s="17"/>
      <c r="E108" s="29" t="str">
        <f t="shared" si="23"/>
        <v/>
      </c>
      <c r="F108" s="29" t="str">
        <f t="shared" si="23"/>
        <v/>
      </c>
      <c r="G108" s="29" t="str">
        <f t="shared" si="23"/>
        <v/>
      </c>
      <c r="H108" s="29" t="str">
        <f t="shared" si="23"/>
        <v/>
      </c>
      <c r="I108" s="29" t="str">
        <f>IF(OR(I41=0,I41=""),"",(P41/I41))</f>
        <v/>
      </c>
      <c r="J108" s="29" t="str">
        <f>IF(OR(J41=0,J41=""),"",(#REF!/J41))</f>
        <v/>
      </c>
      <c r="K108" s="29" t="str">
        <f t="shared" si="18"/>
        <v/>
      </c>
      <c r="L108" s="29" t="str">
        <f t="shared" si="18"/>
        <v/>
      </c>
      <c r="M108" s="29" t="str">
        <f t="shared" si="18"/>
        <v/>
      </c>
      <c r="N108" s="27" t="str">
        <f t="shared" si="19"/>
        <v/>
      </c>
      <c r="O108" s="27" t="str">
        <f t="shared" si="20"/>
        <v/>
      </c>
      <c r="P108" s="22"/>
      <c r="W108" s="34"/>
    </row>
    <row r="109" spans="2:23" ht="20.25" customHeight="1" x14ac:dyDescent="0.35">
      <c r="B109" s="15">
        <v>24</v>
      </c>
      <c r="C109" s="16">
        <f t="shared" si="16"/>
        <v>0</v>
      </c>
      <c r="D109" s="17"/>
      <c r="E109" s="29" t="str">
        <f t="shared" si="23"/>
        <v/>
      </c>
      <c r="F109" s="29" t="str">
        <f t="shared" si="23"/>
        <v/>
      </c>
      <c r="G109" s="29" t="str">
        <f t="shared" si="23"/>
        <v/>
      </c>
      <c r="H109" s="29" t="str">
        <f t="shared" si="23"/>
        <v/>
      </c>
      <c r="I109" s="29" t="str">
        <f>IF(OR(I42=0,I42=""),"",(P42/I42))</f>
        <v/>
      </c>
      <c r="J109" s="29" t="str">
        <f>IF(OR(J42=0,J42=""),"",(#REF!/J42))</f>
        <v/>
      </c>
      <c r="K109" s="29" t="str">
        <f t="shared" si="18"/>
        <v/>
      </c>
      <c r="L109" s="29" t="str">
        <f t="shared" si="18"/>
        <v/>
      </c>
      <c r="M109" s="29" t="str">
        <f t="shared" si="18"/>
        <v/>
      </c>
      <c r="N109" s="27" t="str">
        <f t="shared" si="19"/>
        <v/>
      </c>
      <c r="O109" s="27" t="str">
        <f t="shared" si="20"/>
        <v/>
      </c>
      <c r="P109" s="22"/>
      <c r="W109" s="34"/>
    </row>
    <row r="110" spans="2:23" ht="20.25" customHeight="1" x14ac:dyDescent="0.35">
      <c r="B110" s="15">
        <v>25</v>
      </c>
      <c r="C110" s="16">
        <f t="shared" si="16"/>
        <v>0</v>
      </c>
      <c r="D110" s="17"/>
      <c r="E110" s="29" t="str">
        <f t="shared" si="23"/>
        <v/>
      </c>
      <c r="F110" s="29" t="str">
        <f t="shared" si="23"/>
        <v/>
      </c>
      <c r="G110" s="29" t="str">
        <f t="shared" si="23"/>
        <v/>
      </c>
      <c r="H110" s="29" t="str">
        <f t="shared" si="23"/>
        <v/>
      </c>
      <c r="I110" s="29" t="str">
        <f>IF(OR(I43=0,I43=""),"",(P43/I43))</f>
        <v/>
      </c>
      <c r="J110" s="29" t="str">
        <f>IF(OR(J43=0,J43=""),"",(#REF!/J43))</f>
        <v/>
      </c>
      <c r="K110" s="29" t="str">
        <f t="shared" si="18"/>
        <v/>
      </c>
      <c r="L110" s="29" t="str">
        <f t="shared" si="18"/>
        <v/>
      </c>
      <c r="M110" s="29" t="str">
        <f t="shared" si="18"/>
        <v/>
      </c>
      <c r="N110" s="27" t="str">
        <f t="shared" si="19"/>
        <v/>
      </c>
      <c r="O110" s="27" t="str">
        <f t="shared" si="20"/>
        <v/>
      </c>
      <c r="P110" s="22"/>
      <c r="W110" s="34"/>
    </row>
    <row r="111" spans="2:23" ht="20.25" customHeight="1" x14ac:dyDescent="0.35">
      <c r="B111" s="19"/>
      <c r="C111" s="20"/>
      <c r="D111" s="20"/>
      <c r="W111" s="34"/>
    </row>
    <row r="112" spans="2:23" ht="15.5" x14ac:dyDescent="0.35">
      <c r="B112" s="46" t="s">
        <v>26</v>
      </c>
      <c r="C112" s="47"/>
      <c r="D112" s="47"/>
      <c r="R112" s="21"/>
      <c r="S112" s="21"/>
      <c r="T112" s="21"/>
      <c r="U112" s="21"/>
      <c r="V112" s="21"/>
      <c r="W112" s="35"/>
    </row>
    <row r="113" spans="2:16" ht="13" x14ac:dyDescent="0.35">
      <c r="P113" s="22"/>
    </row>
    <row r="114" spans="2:16" s="38" customFormat="1" ht="15.65" customHeight="1" x14ac:dyDescent="0.3">
      <c r="B114" s="62" t="s">
        <v>27</v>
      </c>
      <c r="C114" s="62"/>
      <c r="D114" s="62"/>
      <c r="E114" s="62"/>
      <c r="F114" s="62"/>
      <c r="G114" s="62"/>
      <c r="H114" s="62"/>
      <c r="I114" s="62"/>
      <c r="J114" s="62"/>
      <c r="P114" s="22"/>
    </row>
    <row r="115" spans="2:16" s="38" customFormat="1" ht="14.5" customHeight="1" x14ac:dyDescent="0.3">
      <c r="B115" s="62"/>
      <c r="C115" s="62"/>
      <c r="D115" s="62"/>
      <c r="E115" s="62"/>
      <c r="F115" s="62"/>
      <c r="G115" s="62"/>
      <c r="H115" s="62"/>
      <c r="I115" s="62"/>
      <c r="J115" s="62"/>
      <c r="P115" s="22"/>
    </row>
    <row r="116" spans="2:16" ht="15.5" x14ac:dyDescent="0.35">
      <c r="B116" s="37"/>
      <c r="C116" s="37"/>
      <c r="D116" s="37"/>
      <c r="E116" s="37"/>
      <c r="F116" s="37"/>
      <c r="G116" s="37"/>
      <c r="H116" s="37"/>
      <c r="I116" s="37"/>
      <c r="J116" s="37"/>
    </row>
    <row r="117" spans="2:16" ht="17.149999999999999" customHeight="1" x14ac:dyDescent="0.35">
      <c r="B117" s="63" t="s">
        <v>29</v>
      </c>
      <c r="C117" s="63"/>
      <c r="D117" s="63"/>
      <c r="E117" s="63"/>
      <c r="F117" s="63"/>
      <c r="G117" s="63"/>
      <c r="H117" s="63"/>
      <c r="I117" s="37"/>
      <c r="J117" s="37"/>
    </row>
    <row r="118" spans="2:16" ht="15.5" x14ac:dyDescent="0.35">
      <c r="B118" s="37"/>
      <c r="C118" s="37"/>
      <c r="D118" s="37"/>
      <c r="E118" s="37"/>
      <c r="F118" s="37"/>
      <c r="G118" s="37"/>
      <c r="H118" s="37"/>
      <c r="I118" s="37"/>
      <c r="J118" s="37"/>
    </row>
    <row r="120" spans="2:16" ht="13" x14ac:dyDescent="0.35">
      <c r="B120" s="7" t="s">
        <v>56</v>
      </c>
      <c r="C120" s="7" t="s">
        <v>57</v>
      </c>
    </row>
  </sheetData>
  <mergeCells count="36">
    <mergeCell ref="B114:J115"/>
    <mergeCell ref="B117:H117"/>
    <mergeCell ref="B83:B84"/>
    <mergeCell ref="C83:C84"/>
    <mergeCell ref="D83:D84"/>
    <mergeCell ref="E83:J83"/>
    <mergeCell ref="K83:O83"/>
    <mergeCell ref="B112:D112"/>
    <mergeCell ref="B16:B17"/>
    <mergeCell ref="C16:C17"/>
    <mergeCell ref="D16:D17"/>
    <mergeCell ref="E16:J16"/>
    <mergeCell ref="K16:P16"/>
    <mergeCell ref="B48:B49"/>
    <mergeCell ref="C48:C49"/>
    <mergeCell ref="D48:D49"/>
    <mergeCell ref="E48:I48"/>
    <mergeCell ref="J48:P48"/>
    <mergeCell ref="O15:P15"/>
    <mergeCell ref="B10:C10"/>
    <mergeCell ref="D10:F10"/>
    <mergeCell ref="B11:C11"/>
    <mergeCell ref="D11:F11"/>
    <mergeCell ref="B12:C12"/>
    <mergeCell ref="D12:F12"/>
    <mergeCell ref="B13:C13"/>
    <mergeCell ref="D13:F13"/>
    <mergeCell ref="B14:C14"/>
    <mergeCell ref="D14:F14"/>
    <mergeCell ref="I15:J15"/>
    <mergeCell ref="D8:I8"/>
    <mergeCell ref="B1:P1"/>
    <mergeCell ref="D4:I4"/>
    <mergeCell ref="D5:I5"/>
    <mergeCell ref="D6:I6"/>
    <mergeCell ref="D7:I7"/>
  </mergeCells>
  <hyperlinks>
    <hyperlink ref="D8" r:id="rId1" xr:uid="{23120DDA-980E-4BBD-A8BB-6F3AE6B98A5A}"/>
  </hyperlinks>
  <printOptions horizontalCentered="1" verticalCentered="1"/>
  <pageMargins left="0.16" right="0.17" top="0.35" bottom="0.4" header="0" footer="0"/>
  <pageSetup scale="38" firstPageNumber="0" orientation="landscape" r:id="rId2"/>
  <headerFooter alignWithMargins="0">
    <oddHeader>&amp;L&amp;F&amp;C&amp;D&amp;R&amp;A</oddHeader>
    <oddFooter>&amp;L&amp;Z&amp;R&amp;14&amp;P</oddFooter>
  </headerFooter>
  <rowBreaks count="1" manualBreakCount="1">
    <brk id="45" min="1" max="16" man="1"/>
  </row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W119"/>
  <sheetViews>
    <sheetView topLeftCell="A101" zoomScale="70" zoomScaleNormal="70" zoomScaleSheetLayoutView="85" workbookViewId="0">
      <selection activeCell="B119" sqref="B119:C119"/>
    </sheetView>
  </sheetViews>
  <sheetFormatPr defaultColWidth="11.453125" defaultRowHeight="12.5" x14ac:dyDescent="0.35"/>
  <cols>
    <col min="1" max="1" width="11.453125" style="1"/>
    <col min="2" max="2" width="11.54296875" style="1" customWidth="1"/>
    <col min="3" max="3" width="52.81640625" style="1" customWidth="1"/>
    <col min="4" max="4" width="18.453125" style="1" customWidth="1"/>
    <col min="5" max="6" width="17.453125" style="1" customWidth="1"/>
    <col min="7" max="7" width="28.453125" style="1" customWidth="1"/>
    <col min="8" max="17" width="17.453125" style="1" customWidth="1"/>
    <col min="18" max="23" width="8.453125" style="1" customWidth="1"/>
    <col min="24" max="26" width="11.453125" style="1"/>
    <col min="27" max="33" width="13.453125" style="1" customWidth="1"/>
    <col min="34" max="255" width="11.453125" style="1"/>
    <col min="256" max="256" width="6.453125" style="1" customWidth="1"/>
    <col min="257" max="257" width="59.453125" style="1" customWidth="1"/>
    <col min="258" max="258" width="18.453125" style="1" customWidth="1"/>
    <col min="259" max="260" width="17.453125" style="1" customWidth="1"/>
    <col min="261" max="261" width="28.453125" style="1" customWidth="1"/>
    <col min="262" max="273" width="17.453125" style="1" customWidth="1"/>
    <col min="274" max="279" width="8.453125" style="1" customWidth="1"/>
    <col min="280" max="282" width="11.453125" style="1"/>
    <col min="283" max="289" width="13.453125" style="1" customWidth="1"/>
    <col min="290" max="511" width="11.453125" style="1"/>
    <col min="512" max="512" width="6.453125" style="1" customWidth="1"/>
    <col min="513" max="513" width="59.453125" style="1" customWidth="1"/>
    <col min="514" max="514" width="18.453125" style="1" customWidth="1"/>
    <col min="515" max="516" width="17.453125" style="1" customWidth="1"/>
    <col min="517" max="517" width="28.453125" style="1" customWidth="1"/>
    <col min="518" max="529" width="17.453125" style="1" customWidth="1"/>
    <col min="530" max="535" width="8.453125" style="1" customWidth="1"/>
    <col min="536" max="538" width="11.453125" style="1"/>
    <col min="539" max="545" width="13.453125" style="1" customWidth="1"/>
    <col min="546" max="767" width="11.453125" style="1"/>
    <col min="768" max="768" width="6.453125" style="1" customWidth="1"/>
    <col min="769" max="769" width="59.453125" style="1" customWidth="1"/>
    <col min="770" max="770" width="18.453125" style="1" customWidth="1"/>
    <col min="771" max="772" width="17.453125" style="1" customWidth="1"/>
    <col min="773" max="773" width="28.453125" style="1" customWidth="1"/>
    <col min="774" max="785" width="17.453125" style="1" customWidth="1"/>
    <col min="786" max="791" width="8.453125" style="1" customWidth="1"/>
    <col min="792" max="794" width="11.453125" style="1"/>
    <col min="795" max="801" width="13.453125" style="1" customWidth="1"/>
    <col min="802" max="1023" width="11.453125" style="1"/>
    <col min="1024" max="1024" width="6.453125" style="1" customWidth="1"/>
    <col min="1025" max="1025" width="59.453125" style="1" customWidth="1"/>
    <col min="1026" max="1026" width="18.453125" style="1" customWidth="1"/>
    <col min="1027" max="1028" width="17.453125" style="1" customWidth="1"/>
    <col min="1029" max="1029" width="28.453125" style="1" customWidth="1"/>
    <col min="1030" max="1041" width="17.453125" style="1" customWidth="1"/>
    <col min="1042" max="1047" width="8.453125" style="1" customWidth="1"/>
    <col min="1048" max="1050" width="11.453125" style="1"/>
    <col min="1051" max="1057" width="13.453125" style="1" customWidth="1"/>
    <col min="1058" max="1279" width="11.453125" style="1"/>
    <col min="1280" max="1280" width="6.453125" style="1" customWidth="1"/>
    <col min="1281" max="1281" width="59.453125" style="1" customWidth="1"/>
    <col min="1282" max="1282" width="18.453125" style="1" customWidth="1"/>
    <col min="1283" max="1284" width="17.453125" style="1" customWidth="1"/>
    <col min="1285" max="1285" width="28.453125" style="1" customWidth="1"/>
    <col min="1286" max="1297" width="17.453125" style="1" customWidth="1"/>
    <col min="1298" max="1303" width="8.453125" style="1" customWidth="1"/>
    <col min="1304" max="1306" width="11.453125" style="1"/>
    <col min="1307" max="1313" width="13.453125" style="1" customWidth="1"/>
    <col min="1314" max="1535" width="11.453125" style="1"/>
    <col min="1536" max="1536" width="6.453125" style="1" customWidth="1"/>
    <col min="1537" max="1537" width="59.453125" style="1" customWidth="1"/>
    <col min="1538" max="1538" width="18.453125" style="1" customWidth="1"/>
    <col min="1539" max="1540" width="17.453125" style="1" customWidth="1"/>
    <col min="1541" max="1541" width="28.453125" style="1" customWidth="1"/>
    <col min="1542" max="1553" width="17.453125" style="1" customWidth="1"/>
    <col min="1554" max="1559" width="8.453125" style="1" customWidth="1"/>
    <col min="1560" max="1562" width="11.453125" style="1"/>
    <col min="1563" max="1569" width="13.453125" style="1" customWidth="1"/>
    <col min="1570" max="1791" width="11.453125" style="1"/>
    <col min="1792" max="1792" width="6.453125" style="1" customWidth="1"/>
    <col min="1793" max="1793" width="59.453125" style="1" customWidth="1"/>
    <col min="1794" max="1794" width="18.453125" style="1" customWidth="1"/>
    <col min="1795" max="1796" width="17.453125" style="1" customWidth="1"/>
    <col min="1797" max="1797" width="28.453125" style="1" customWidth="1"/>
    <col min="1798" max="1809" width="17.453125" style="1" customWidth="1"/>
    <col min="1810" max="1815" width="8.453125" style="1" customWidth="1"/>
    <col min="1816" max="1818" width="11.453125" style="1"/>
    <col min="1819" max="1825" width="13.453125" style="1" customWidth="1"/>
    <col min="1826" max="2047" width="11.453125" style="1"/>
    <col min="2048" max="2048" width="6.453125" style="1" customWidth="1"/>
    <col min="2049" max="2049" width="59.453125" style="1" customWidth="1"/>
    <col min="2050" max="2050" width="18.453125" style="1" customWidth="1"/>
    <col min="2051" max="2052" width="17.453125" style="1" customWidth="1"/>
    <col min="2053" max="2053" width="28.453125" style="1" customWidth="1"/>
    <col min="2054" max="2065" width="17.453125" style="1" customWidth="1"/>
    <col min="2066" max="2071" width="8.453125" style="1" customWidth="1"/>
    <col min="2072" max="2074" width="11.453125" style="1"/>
    <col min="2075" max="2081" width="13.453125" style="1" customWidth="1"/>
    <col min="2082" max="2303" width="11.453125" style="1"/>
    <col min="2304" max="2304" width="6.453125" style="1" customWidth="1"/>
    <col min="2305" max="2305" width="59.453125" style="1" customWidth="1"/>
    <col min="2306" max="2306" width="18.453125" style="1" customWidth="1"/>
    <col min="2307" max="2308" width="17.453125" style="1" customWidth="1"/>
    <col min="2309" max="2309" width="28.453125" style="1" customWidth="1"/>
    <col min="2310" max="2321" width="17.453125" style="1" customWidth="1"/>
    <col min="2322" max="2327" width="8.453125" style="1" customWidth="1"/>
    <col min="2328" max="2330" width="11.453125" style="1"/>
    <col min="2331" max="2337" width="13.453125" style="1" customWidth="1"/>
    <col min="2338" max="2559" width="11.453125" style="1"/>
    <col min="2560" max="2560" width="6.453125" style="1" customWidth="1"/>
    <col min="2561" max="2561" width="59.453125" style="1" customWidth="1"/>
    <col min="2562" max="2562" width="18.453125" style="1" customWidth="1"/>
    <col min="2563" max="2564" width="17.453125" style="1" customWidth="1"/>
    <col min="2565" max="2565" width="28.453125" style="1" customWidth="1"/>
    <col min="2566" max="2577" width="17.453125" style="1" customWidth="1"/>
    <col min="2578" max="2583" width="8.453125" style="1" customWidth="1"/>
    <col min="2584" max="2586" width="11.453125" style="1"/>
    <col min="2587" max="2593" width="13.453125" style="1" customWidth="1"/>
    <col min="2594" max="2815" width="11.453125" style="1"/>
    <col min="2816" max="2816" width="6.453125" style="1" customWidth="1"/>
    <col min="2817" max="2817" width="59.453125" style="1" customWidth="1"/>
    <col min="2818" max="2818" width="18.453125" style="1" customWidth="1"/>
    <col min="2819" max="2820" width="17.453125" style="1" customWidth="1"/>
    <col min="2821" max="2821" width="28.453125" style="1" customWidth="1"/>
    <col min="2822" max="2833" width="17.453125" style="1" customWidth="1"/>
    <col min="2834" max="2839" width="8.453125" style="1" customWidth="1"/>
    <col min="2840" max="2842" width="11.453125" style="1"/>
    <col min="2843" max="2849" width="13.453125" style="1" customWidth="1"/>
    <col min="2850" max="3071" width="11.453125" style="1"/>
    <col min="3072" max="3072" width="6.453125" style="1" customWidth="1"/>
    <col min="3073" max="3073" width="59.453125" style="1" customWidth="1"/>
    <col min="3074" max="3074" width="18.453125" style="1" customWidth="1"/>
    <col min="3075" max="3076" width="17.453125" style="1" customWidth="1"/>
    <col min="3077" max="3077" width="28.453125" style="1" customWidth="1"/>
    <col min="3078" max="3089" width="17.453125" style="1" customWidth="1"/>
    <col min="3090" max="3095" width="8.453125" style="1" customWidth="1"/>
    <col min="3096" max="3098" width="11.453125" style="1"/>
    <col min="3099" max="3105" width="13.453125" style="1" customWidth="1"/>
    <col min="3106" max="3327" width="11.453125" style="1"/>
    <col min="3328" max="3328" width="6.453125" style="1" customWidth="1"/>
    <col min="3329" max="3329" width="59.453125" style="1" customWidth="1"/>
    <col min="3330" max="3330" width="18.453125" style="1" customWidth="1"/>
    <col min="3331" max="3332" width="17.453125" style="1" customWidth="1"/>
    <col min="3333" max="3333" width="28.453125" style="1" customWidth="1"/>
    <col min="3334" max="3345" width="17.453125" style="1" customWidth="1"/>
    <col min="3346" max="3351" width="8.453125" style="1" customWidth="1"/>
    <col min="3352" max="3354" width="11.453125" style="1"/>
    <col min="3355" max="3361" width="13.453125" style="1" customWidth="1"/>
    <col min="3362" max="3583" width="11.453125" style="1"/>
    <col min="3584" max="3584" width="6.453125" style="1" customWidth="1"/>
    <col min="3585" max="3585" width="59.453125" style="1" customWidth="1"/>
    <col min="3586" max="3586" width="18.453125" style="1" customWidth="1"/>
    <col min="3587" max="3588" width="17.453125" style="1" customWidth="1"/>
    <col min="3589" max="3589" width="28.453125" style="1" customWidth="1"/>
    <col min="3590" max="3601" width="17.453125" style="1" customWidth="1"/>
    <col min="3602" max="3607" width="8.453125" style="1" customWidth="1"/>
    <col min="3608" max="3610" width="11.453125" style="1"/>
    <col min="3611" max="3617" width="13.453125" style="1" customWidth="1"/>
    <col min="3618" max="3839" width="11.453125" style="1"/>
    <col min="3840" max="3840" width="6.453125" style="1" customWidth="1"/>
    <col min="3841" max="3841" width="59.453125" style="1" customWidth="1"/>
    <col min="3842" max="3842" width="18.453125" style="1" customWidth="1"/>
    <col min="3843" max="3844" width="17.453125" style="1" customWidth="1"/>
    <col min="3845" max="3845" width="28.453125" style="1" customWidth="1"/>
    <col min="3846" max="3857" width="17.453125" style="1" customWidth="1"/>
    <col min="3858" max="3863" width="8.453125" style="1" customWidth="1"/>
    <col min="3864" max="3866" width="11.453125" style="1"/>
    <col min="3867" max="3873" width="13.453125" style="1" customWidth="1"/>
    <col min="3874" max="4095" width="11.453125" style="1"/>
    <col min="4096" max="4096" width="6.453125" style="1" customWidth="1"/>
    <col min="4097" max="4097" width="59.453125" style="1" customWidth="1"/>
    <col min="4098" max="4098" width="18.453125" style="1" customWidth="1"/>
    <col min="4099" max="4100" width="17.453125" style="1" customWidth="1"/>
    <col min="4101" max="4101" width="28.453125" style="1" customWidth="1"/>
    <col min="4102" max="4113" width="17.453125" style="1" customWidth="1"/>
    <col min="4114" max="4119" width="8.453125" style="1" customWidth="1"/>
    <col min="4120" max="4122" width="11.453125" style="1"/>
    <col min="4123" max="4129" width="13.453125" style="1" customWidth="1"/>
    <col min="4130" max="4351" width="11.453125" style="1"/>
    <col min="4352" max="4352" width="6.453125" style="1" customWidth="1"/>
    <col min="4353" max="4353" width="59.453125" style="1" customWidth="1"/>
    <col min="4354" max="4354" width="18.453125" style="1" customWidth="1"/>
    <col min="4355" max="4356" width="17.453125" style="1" customWidth="1"/>
    <col min="4357" max="4357" width="28.453125" style="1" customWidth="1"/>
    <col min="4358" max="4369" width="17.453125" style="1" customWidth="1"/>
    <col min="4370" max="4375" width="8.453125" style="1" customWidth="1"/>
    <col min="4376" max="4378" width="11.453125" style="1"/>
    <col min="4379" max="4385" width="13.453125" style="1" customWidth="1"/>
    <col min="4386" max="4607" width="11.453125" style="1"/>
    <col min="4608" max="4608" width="6.453125" style="1" customWidth="1"/>
    <col min="4609" max="4609" width="59.453125" style="1" customWidth="1"/>
    <col min="4610" max="4610" width="18.453125" style="1" customWidth="1"/>
    <col min="4611" max="4612" width="17.453125" style="1" customWidth="1"/>
    <col min="4613" max="4613" width="28.453125" style="1" customWidth="1"/>
    <col min="4614" max="4625" width="17.453125" style="1" customWidth="1"/>
    <col min="4626" max="4631" width="8.453125" style="1" customWidth="1"/>
    <col min="4632" max="4634" width="11.453125" style="1"/>
    <col min="4635" max="4641" width="13.453125" style="1" customWidth="1"/>
    <col min="4642" max="4863" width="11.453125" style="1"/>
    <col min="4864" max="4864" width="6.453125" style="1" customWidth="1"/>
    <col min="4865" max="4865" width="59.453125" style="1" customWidth="1"/>
    <col min="4866" max="4866" width="18.453125" style="1" customWidth="1"/>
    <col min="4867" max="4868" width="17.453125" style="1" customWidth="1"/>
    <col min="4869" max="4869" width="28.453125" style="1" customWidth="1"/>
    <col min="4870" max="4881" width="17.453125" style="1" customWidth="1"/>
    <col min="4882" max="4887" width="8.453125" style="1" customWidth="1"/>
    <col min="4888" max="4890" width="11.453125" style="1"/>
    <col min="4891" max="4897" width="13.453125" style="1" customWidth="1"/>
    <col min="4898" max="5119" width="11.453125" style="1"/>
    <col min="5120" max="5120" width="6.453125" style="1" customWidth="1"/>
    <col min="5121" max="5121" width="59.453125" style="1" customWidth="1"/>
    <col min="5122" max="5122" width="18.453125" style="1" customWidth="1"/>
    <col min="5123" max="5124" width="17.453125" style="1" customWidth="1"/>
    <col min="5125" max="5125" width="28.453125" style="1" customWidth="1"/>
    <col min="5126" max="5137" width="17.453125" style="1" customWidth="1"/>
    <col min="5138" max="5143" width="8.453125" style="1" customWidth="1"/>
    <col min="5144" max="5146" width="11.453125" style="1"/>
    <col min="5147" max="5153" width="13.453125" style="1" customWidth="1"/>
    <col min="5154" max="5375" width="11.453125" style="1"/>
    <col min="5376" max="5376" width="6.453125" style="1" customWidth="1"/>
    <col min="5377" max="5377" width="59.453125" style="1" customWidth="1"/>
    <col min="5378" max="5378" width="18.453125" style="1" customWidth="1"/>
    <col min="5379" max="5380" width="17.453125" style="1" customWidth="1"/>
    <col min="5381" max="5381" width="28.453125" style="1" customWidth="1"/>
    <col min="5382" max="5393" width="17.453125" style="1" customWidth="1"/>
    <col min="5394" max="5399" width="8.453125" style="1" customWidth="1"/>
    <col min="5400" max="5402" width="11.453125" style="1"/>
    <col min="5403" max="5409" width="13.453125" style="1" customWidth="1"/>
    <col min="5410" max="5631" width="11.453125" style="1"/>
    <col min="5632" max="5632" width="6.453125" style="1" customWidth="1"/>
    <col min="5633" max="5633" width="59.453125" style="1" customWidth="1"/>
    <col min="5634" max="5634" width="18.453125" style="1" customWidth="1"/>
    <col min="5635" max="5636" width="17.453125" style="1" customWidth="1"/>
    <col min="5637" max="5637" width="28.453125" style="1" customWidth="1"/>
    <col min="5638" max="5649" width="17.453125" style="1" customWidth="1"/>
    <col min="5650" max="5655" width="8.453125" style="1" customWidth="1"/>
    <col min="5656" max="5658" width="11.453125" style="1"/>
    <col min="5659" max="5665" width="13.453125" style="1" customWidth="1"/>
    <col min="5666" max="5887" width="11.453125" style="1"/>
    <col min="5888" max="5888" width="6.453125" style="1" customWidth="1"/>
    <col min="5889" max="5889" width="59.453125" style="1" customWidth="1"/>
    <col min="5890" max="5890" width="18.453125" style="1" customWidth="1"/>
    <col min="5891" max="5892" width="17.453125" style="1" customWidth="1"/>
    <col min="5893" max="5893" width="28.453125" style="1" customWidth="1"/>
    <col min="5894" max="5905" width="17.453125" style="1" customWidth="1"/>
    <col min="5906" max="5911" width="8.453125" style="1" customWidth="1"/>
    <col min="5912" max="5914" width="11.453125" style="1"/>
    <col min="5915" max="5921" width="13.453125" style="1" customWidth="1"/>
    <col min="5922" max="6143" width="11.453125" style="1"/>
    <col min="6144" max="6144" width="6.453125" style="1" customWidth="1"/>
    <col min="6145" max="6145" width="59.453125" style="1" customWidth="1"/>
    <col min="6146" max="6146" width="18.453125" style="1" customWidth="1"/>
    <col min="6147" max="6148" width="17.453125" style="1" customWidth="1"/>
    <col min="6149" max="6149" width="28.453125" style="1" customWidth="1"/>
    <col min="6150" max="6161" width="17.453125" style="1" customWidth="1"/>
    <col min="6162" max="6167" width="8.453125" style="1" customWidth="1"/>
    <col min="6168" max="6170" width="11.453125" style="1"/>
    <col min="6171" max="6177" width="13.453125" style="1" customWidth="1"/>
    <col min="6178" max="6399" width="11.453125" style="1"/>
    <col min="6400" max="6400" width="6.453125" style="1" customWidth="1"/>
    <col min="6401" max="6401" width="59.453125" style="1" customWidth="1"/>
    <col min="6402" max="6402" width="18.453125" style="1" customWidth="1"/>
    <col min="6403" max="6404" width="17.453125" style="1" customWidth="1"/>
    <col min="6405" max="6405" width="28.453125" style="1" customWidth="1"/>
    <col min="6406" max="6417" width="17.453125" style="1" customWidth="1"/>
    <col min="6418" max="6423" width="8.453125" style="1" customWidth="1"/>
    <col min="6424" max="6426" width="11.453125" style="1"/>
    <col min="6427" max="6433" width="13.453125" style="1" customWidth="1"/>
    <col min="6434" max="6655" width="11.453125" style="1"/>
    <col min="6656" max="6656" width="6.453125" style="1" customWidth="1"/>
    <col min="6657" max="6657" width="59.453125" style="1" customWidth="1"/>
    <col min="6658" max="6658" width="18.453125" style="1" customWidth="1"/>
    <col min="6659" max="6660" width="17.453125" style="1" customWidth="1"/>
    <col min="6661" max="6661" width="28.453125" style="1" customWidth="1"/>
    <col min="6662" max="6673" width="17.453125" style="1" customWidth="1"/>
    <col min="6674" max="6679" width="8.453125" style="1" customWidth="1"/>
    <col min="6680" max="6682" width="11.453125" style="1"/>
    <col min="6683" max="6689" width="13.453125" style="1" customWidth="1"/>
    <col min="6690" max="6911" width="11.453125" style="1"/>
    <col min="6912" max="6912" width="6.453125" style="1" customWidth="1"/>
    <col min="6913" max="6913" width="59.453125" style="1" customWidth="1"/>
    <col min="6914" max="6914" width="18.453125" style="1" customWidth="1"/>
    <col min="6915" max="6916" width="17.453125" style="1" customWidth="1"/>
    <col min="6917" max="6917" width="28.453125" style="1" customWidth="1"/>
    <col min="6918" max="6929" width="17.453125" style="1" customWidth="1"/>
    <col min="6930" max="6935" width="8.453125" style="1" customWidth="1"/>
    <col min="6936" max="6938" width="11.453125" style="1"/>
    <col min="6939" max="6945" width="13.453125" style="1" customWidth="1"/>
    <col min="6946" max="7167" width="11.453125" style="1"/>
    <col min="7168" max="7168" width="6.453125" style="1" customWidth="1"/>
    <col min="7169" max="7169" width="59.453125" style="1" customWidth="1"/>
    <col min="7170" max="7170" width="18.453125" style="1" customWidth="1"/>
    <col min="7171" max="7172" width="17.453125" style="1" customWidth="1"/>
    <col min="7173" max="7173" width="28.453125" style="1" customWidth="1"/>
    <col min="7174" max="7185" width="17.453125" style="1" customWidth="1"/>
    <col min="7186" max="7191" width="8.453125" style="1" customWidth="1"/>
    <col min="7192" max="7194" width="11.453125" style="1"/>
    <col min="7195" max="7201" width="13.453125" style="1" customWidth="1"/>
    <col min="7202" max="7423" width="11.453125" style="1"/>
    <col min="7424" max="7424" width="6.453125" style="1" customWidth="1"/>
    <col min="7425" max="7425" width="59.453125" style="1" customWidth="1"/>
    <col min="7426" max="7426" width="18.453125" style="1" customWidth="1"/>
    <col min="7427" max="7428" width="17.453125" style="1" customWidth="1"/>
    <col min="7429" max="7429" width="28.453125" style="1" customWidth="1"/>
    <col min="7430" max="7441" width="17.453125" style="1" customWidth="1"/>
    <col min="7442" max="7447" width="8.453125" style="1" customWidth="1"/>
    <col min="7448" max="7450" width="11.453125" style="1"/>
    <col min="7451" max="7457" width="13.453125" style="1" customWidth="1"/>
    <col min="7458" max="7679" width="11.453125" style="1"/>
    <col min="7680" max="7680" width="6.453125" style="1" customWidth="1"/>
    <col min="7681" max="7681" width="59.453125" style="1" customWidth="1"/>
    <col min="7682" max="7682" width="18.453125" style="1" customWidth="1"/>
    <col min="7683" max="7684" width="17.453125" style="1" customWidth="1"/>
    <col min="7685" max="7685" width="28.453125" style="1" customWidth="1"/>
    <col min="7686" max="7697" width="17.453125" style="1" customWidth="1"/>
    <col min="7698" max="7703" width="8.453125" style="1" customWidth="1"/>
    <col min="7704" max="7706" width="11.453125" style="1"/>
    <col min="7707" max="7713" width="13.453125" style="1" customWidth="1"/>
    <col min="7714" max="7935" width="11.453125" style="1"/>
    <col min="7936" max="7936" width="6.453125" style="1" customWidth="1"/>
    <col min="7937" max="7937" width="59.453125" style="1" customWidth="1"/>
    <col min="7938" max="7938" width="18.453125" style="1" customWidth="1"/>
    <col min="7939" max="7940" width="17.453125" style="1" customWidth="1"/>
    <col min="7941" max="7941" width="28.453125" style="1" customWidth="1"/>
    <col min="7942" max="7953" width="17.453125" style="1" customWidth="1"/>
    <col min="7954" max="7959" width="8.453125" style="1" customWidth="1"/>
    <col min="7960" max="7962" width="11.453125" style="1"/>
    <col min="7963" max="7969" width="13.453125" style="1" customWidth="1"/>
    <col min="7970" max="8191" width="11.453125" style="1"/>
    <col min="8192" max="8192" width="6.453125" style="1" customWidth="1"/>
    <col min="8193" max="8193" width="59.453125" style="1" customWidth="1"/>
    <col min="8194" max="8194" width="18.453125" style="1" customWidth="1"/>
    <col min="8195" max="8196" width="17.453125" style="1" customWidth="1"/>
    <col min="8197" max="8197" width="28.453125" style="1" customWidth="1"/>
    <col min="8198" max="8209" width="17.453125" style="1" customWidth="1"/>
    <col min="8210" max="8215" width="8.453125" style="1" customWidth="1"/>
    <col min="8216" max="8218" width="11.453125" style="1"/>
    <col min="8219" max="8225" width="13.453125" style="1" customWidth="1"/>
    <col min="8226" max="8447" width="11.453125" style="1"/>
    <col min="8448" max="8448" width="6.453125" style="1" customWidth="1"/>
    <col min="8449" max="8449" width="59.453125" style="1" customWidth="1"/>
    <col min="8450" max="8450" width="18.453125" style="1" customWidth="1"/>
    <col min="8451" max="8452" width="17.453125" style="1" customWidth="1"/>
    <col min="8453" max="8453" width="28.453125" style="1" customWidth="1"/>
    <col min="8454" max="8465" width="17.453125" style="1" customWidth="1"/>
    <col min="8466" max="8471" width="8.453125" style="1" customWidth="1"/>
    <col min="8472" max="8474" width="11.453125" style="1"/>
    <col min="8475" max="8481" width="13.453125" style="1" customWidth="1"/>
    <col min="8482" max="8703" width="11.453125" style="1"/>
    <col min="8704" max="8704" width="6.453125" style="1" customWidth="1"/>
    <col min="8705" max="8705" width="59.453125" style="1" customWidth="1"/>
    <col min="8706" max="8706" width="18.453125" style="1" customWidth="1"/>
    <col min="8707" max="8708" width="17.453125" style="1" customWidth="1"/>
    <col min="8709" max="8709" width="28.453125" style="1" customWidth="1"/>
    <col min="8710" max="8721" width="17.453125" style="1" customWidth="1"/>
    <col min="8722" max="8727" width="8.453125" style="1" customWidth="1"/>
    <col min="8728" max="8730" width="11.453125" style="1"/>
    <col min="8731" max="8737" width="13.453125" style="1" customWidth="1"/>
    <col min="8738" max="8959" width="11.453125" style="1"/>
    <col min="8960" max="8960" width="6.453125" style="1" customWidth="1"/>
    <col min="8961" max="8961" width="59.453125" style="1" customWidth="1"/>
    <col min="8962" max="8962" width="18.453125" style="1" customWidth="1"/>
    <col min="8963" max="8964" width="17.453125" style="1" customWidth="1"/>
    <col min="8965" max="8965" width="28.453125" style="1" customWidth="1"/>
    <col min="8966" max="8977" width="17.453125" style="1" customWidth="1"/>
    <col min="8978" max="8983" width="8.453125" style="1" customWidth="1"/>
    <col min="8984" max="8986" width="11.453125" style="1"/>
    <col min="8987" max="8993" width="13.453125" style="1" customWidth="1"/>
    <col min="8994" max="9215" width="11.453125" style="1"/>
    <col min="9216" max="9216" width="6.453125" style="1" customWidth="1"/>
    <col min="9217" max="9217" width="59.453125" style="1" customWidth="1"/>
    <col min="9218" max="9218" width="18.453125" style="1" customWidth="1"/>
    <col min="9219" max="9220" width="17.453125" style="1" customWidth="1"/>
    <col min="9221" max="9221" width="28.453125" style="1" customWidth="1"/>
    <col min="9222" max="9233" width="17.453125" style="1" customWidth="1"/>
    <col min="9234" max="9239" width="8.453125" style="1" customWidth="1"/>
    <col min="9240" max="9242" width="11.453125" style="1"/>
    <col min="9243" max="9249" width="13.453125" style="1" customWidth="1"/>
    <col min="9250" max="9471" width="11.453125" style="1"/>
    <col min="9472" max="9472" width="6.453125" style="1" customWidth="1"/>
    <col min="9473" max="9473" width="59.453125" style="1" customWidth="1"/>
    <col min="9474" max="9474" width="18.453125" style="1" customWidth="1"/>
    <col min="9475" max="9476" width="17.453125" style="1" customWidth="1"/>
    <col min="9477" max="9477" width="28.453125" style="1" customWidth="1"/>
    <col min="9478" max="9489" width="17.453125" style="1" customWidth="1"/>
    <col min="9490" max="9495" width="8.453125" style="1" customWidth="1"/>
    <col min="9496" max="9498" width="11.453125" style="1"/>
    <col min="9499" max="9505" width="13.453125" style="1" customWidth="1"/>
    <col min="9506" max="9727" width="11.453125" style="1"/>
    <col min="9728" max="9728" width="6.453125" style="1" customWidth="1"/>
    <col min="9729" max="9729" width="59.453125" style="1" customWidth="1"/>
    <col min="9730" max="9730" width="18.453125" style="1" customWidth="1"/>
    <col min="9731" max="9732" width="17.453125" style="1" customWidth="1"/>
    <col min="9733" max="9733" width="28.453125" style="1" customWidth="1"/>
    <col min="9734" max="9745" width="17.453125" style="1" customWidth="1"/>
    <col min="9746" max="9751" width="8.453125" style="1" customWidth="1"/>
    <col min="9752" max="9754" width="11.453125" style="1"/>
    <col min="9755" max="9761" width="13.453125" style="1" customWidth="1"/>
    <col min="9762" max="9983" width="11.453125" style="1"/>
    <col min="9984" max="9984" width="6.453125" style="1" customWidth="1"/>
    <col min="9985" max="9985" width="59.453125" style="1" customWidth="1"/>
    <col min="9986" max="9986" width="18.453125" style="1" customWidth="1"/>
    <col min="9987" max="9988" width="17.453125" style="1" customWidth="1"/>
    <col min="9989" max="9989" width="28.453125" style="1" customWidth="1"/>
    <col min="9990" max="10001" width="17.453125" style="1" customWidth="1"/>
    <col min="10002" max="10007" width="8.453125" style="1" customWidth="1"/>
    <col min="10008" max="10010" width="11.453125" style="1"/>
    <col min="10011" max="10017" width="13.453125" style="1" customWidth="1"/>
    <col min="10018" max="10239" width="11.453125" style="1"/>
    <col min="10240" max="10240" width="6.453125" style="1" customWidth="1"/>
    <col min="10241" max="10241" width="59.453125" style="1" customWidth="1"/>
    <col min="10242" max="10242" width="18.453125" style="1" customWidth="1"/>
    <col min="10243" max="10244" width="17.453125" style="1" customWidth="1"/>
    <col min="10245" max="10245" width="28.453125" style="1" customWidth="1"/>
    <col min="10246" max="10257" width="17.453125" style="1" customWidth="1"/>
    <col min="10258" max="10263" width="8.453125" style="1" customWidth="1"/>
    <col min="10264" max="10266" width="11.453125" style="1"/>
    <col min="10267" max="10273" width="13.453125" style="1" customWidth="1"/>
    <col min="10274" max="10495" width="11.453125" style="1"/>
    <col min="10496" max="10496" width="6.453125" style="1" customWidth="1"/>
    <col min="10497" max="10497" width="59.453125" style="1" customWidth="1"/>
    <col min="10498" max="10498" width="18.453125" style="1" customWidth="1"/>
    <col min="10499" max="10500" width="17.453125" style="1" customWidth="1"/>
    <col min="10501" max="10501" width="28.453125" style="1" customWidth="1"/>
    <col min="10502" max="10513" width="17.453125" style="1" customWidth="1"/>
    <col min="10514" max="10519" width="8.453125" style="1" customWidth="1"/>
    <col min="10520" max="10522" width="11.453125" style="1"/>
    <col min="10523" max="10529" width="13.453125" style="1" customWidth="1"/>
    <col min="10530" max="10751" width="11.453125" style="1"/>
    <col min="10752" max="10752" width="6.453125" style="1" customWidth="1"/>
    <col min="10753" max="10753" width="59.453125" style="1" customWidth="1"/>
    <col min="10754" max="10754" width="18.453125" style="1" customWidth="1"/>
    <col min="10755" max="10756" width="17.453125" style="1" customWidth="1"/>
    <col min="10757" max="10757" width="28.453125" style="1" customWidth="1"/>
    <col min="10758" max="10769" width="17.453125" style="1" customWidth="1"/>
    <col min="10770" max="10775" width="8.453125" style="1" customWidth="1"/>
    <col min="10776" max="10778" width="11.453125" style="1"/>
    <col min="10779" max="10785" width="13.453125" style="1" customWidth="1"/>
    <col min="10786" max="11007" width="11.453125" style="1"/>
    <col min="11008" max="11008" width="6.453125" style="1" customWidth="1"/>
    <col min="11009" max="11009" width="59.453125" style="1" customWidth="1"/>
    <col min="11010" max="11010" width="18.453125" style="1" customWidth="1"/>
    <col min="11011" max="11012" width="17.453125" style="1" customWidth="1"/>
    <col min="11013" max="11013" width="28.453125" style="1" customWidth="1"/>
    <col min="11014" max="11025" width="17.453125" style="1" customWidth="1"/>
    <col min="11026" max="11031" width="8.453125" style="1" customWidth="1"/>
    <col min="11032" max="11034" width="11.453125" style="1"/>
    <col min="11035" max="11041" width="13.453125" style="1" customWidth="1"/>
    <col min="11042" max="11263" width="11.453125" style="1"/>
    <col min="11264" max="11264" width="6.453125" style="1" customWidth="1"/>
    <col min="11265" max="11265" width="59.453125" style="1" customWidth="1"/>
    <col min="11266" max="11266" width="18.453125" style="1" customWidth="1"/>
    <col min="11267" max="11268" width="17.453125" style="1" customWidth="1"/>
    <col min="11269" max="11269" width="28.453125" style="1" customWidth="1"/>
    <col min="11270" max="11281" width="17.453125" style="1" customWidth="1"/>
    <col min="11282" max="11287" width="8.453125" style="1" customWidth="1"/>
    <col min="11288" max="11290" width="11.453125" style="1"/>
    <col min="11291" max="11297" width="13.453125" style="1" customWidth="1"/>
    <col min="11298" max="11519" width="11.453125" style="1"/>
    <col min="11520" max="11520" width="6.453125" style="1" customWidth="1"/>
    <col min="11521" max="11521" width="59.453125" style="1" customWidth="1"/>
    <col min="11522" max="11522" width="18.453125" style="1" customWidth="1"/>
    <col min="11523" max="11524" width="17.453125" style="1" customWidth="1"/>
    <col min="11525" max="11525" width="28.453125" style="1" customWidth="1"/>
    <col min="11526" max="11537" width="17.453125" style="1" customWidth="1"/>
    <col min="11538" max="11543" width="8.453125" style="1" customWidth="1"/>
    <col min="11544" max="11546" width="11.453125" style="1"/>
    <col min="11547" max="11553" width="13.453125" style="1" customWidth="1"/>
    <col min="11554" max="11775" width="11.453125" style="1"/>
    <col min="11776" max="11776" width="6.453125" style="1" customWidth="1"/>
    <col min="11777" max="11777" width="59.453125" style="1" customWidth="1"/>
    <col min="11778" max="11778" width="18.453125" style="1" customWidth="1"/>
    <col min="11779" max="11780" width="17.453125" style="1" customWidth="1"/>
    <col min="11781" max="11781" width="28.453125" style="1" customWidth="1"/>
    <col min="11782" max="11793" width="17.453125" style="1" customWidth="1"/>
    <col min="11794" max="11799" width="8.453125" style="1" customWidth="1"/>
    <col min="11800" max="11802" width="11.453125" style="1"/>
    <col min="11803" max="11809" width="13.453125" style="1" customWidth="1"/>
    <col min="11810" max="12031" width="11.453125" style="1"/>
    <col min="12032" max="12032" width="6.453125" style="1" customWidth="1"/>
    <col min="12033" max="12033" width="59.453125" style="1" customWidth="1"/>
    <col min="12034" max="12034" width="18.453125" style="1" customWidth="1"/>
    <col min="12035" max="12036" width="17.453125" style="1" customWidth="1"/>
    <col min="12037" max="12037" width="28.453125" style="1" customWidth="1"/>
    <col min="12038" max="12049" width="17.453125" style="1" customWidth="1"/>
    <col min="12050" max="12055" width="8.453125" style="1" customWidth="1"/>
    <col min="12056" max="12058" width="11.453125" style="1"/>
    <col min="12059" max="12065" width="13.453125" style="1" customWidth="1"/>
    <col min="12066" max="12287" width="11.453125" style="1"/>
    <col min="12288" max="12288" width="6.453125" style="1" customWidth="1"/>
    <col min="12289" max="12289" width="59.453125" style="1" customWidth="1"/>
    <col min="12290" max="12290" width="18.453125" style="1" customWidth="1"/>
    <col min="12291" max="12292" width="17.453125" style="1" customWidth="1"/>
    <col min="12293" max="12293" width="28.453125" style="1" customWidth="1"/>
    <col min="12294" max="12305" width="17.453125" style="1" customWidth="1"/>
    <col min="12306" max="12311" width="8.453125" style="1" customWidth="1"/>
    <col min="12312" max="12314" width="11.453125" style="1"/>
    <col min="12315" max="12321" width="13.453125" style="1" customWidth="1"/>
    <col min="12322" max="12543" width="11.453125" style="1"/>
    <col min="12544" max="12544" width="6.453125" style="1" customWidth="1"/>
    <col min="12545" max="12545" width="59.453125" style="1" customWidth="1"/>
    <col min="12546" max="12546" width="18.453125" style="1" customWidth="1"/>
    <col min="12547" max="12548" width="17.453125" style="1" customWidth="1"/>
    <col min="12549" max="12549" width="28.453125" style="1" customWidth="1"/>
    <col min="12550" max="12561" width="17.453125" style="1" customWidth="1"/>
    <col min="12562" max="12567" width="8.453125" style="1" customWidth="1"/>
    <col min="12568" max="12570" width="11.453125" style="1"/>
    <col min="12571" max="12577" width="13.453125" style="1" customWidth="1"/>
    <col min="12578" max="12799" width="11.453125" style="1"/>
    <col min="12800" max="12800" width="6.453125" style="1" customWidth="1"/>
    <col min="12801" max="12801" width="59.453125" style="1" customWidth="1"/>
    <col min="12802" max="12802" width="18.453125" style="1" customWidth="1"/>
    <col min="12803" max="12804" width="17.453125" style="1" customWidth="1"/>
    <col min="12805" max="12805" width="28.453125" style="1" customWidth="1"/>
    <col min="12806" max="12817" width="17.453125" style="1" customWidth="1"/>
    <col min="12818" max="12823" width="8.453125" style="1" customWidth="1"/>
    <col min="12824" max="12826" width="11.453125" style="1"/>
    <col min="12827" max="12833" width="13.453125" style="1" customWidth="1"/>
    <col min="12834" max="13055" width="11.453125" style="1"/>
    <col min="13056" max="13056" width="6.453125" style="1" customWidth="1"/>
    <col min="13057" max="13057" width="59.453125" style="1" customWidth="1"/>
    <col min="13058" max="13058" width="18.453125" style="1" customWidth="1"/>
    <col min="13059" max="13060" width="17.453125" style="1" customWidth="1"/>
    <col min="13061" max="13061" width="28.453125" style="1" customWidth="1"/>
    <col min="13062" max="13073" width="17.453125" style="1" customWidth="1"/>
    <col min="13074" max="13079" width="8.453125" style="1" customWidth="1"/>
    <col min="13080" max="13082" width="11.453125" style="1"/>
    <col min="13083" max="13089" width="13.453125" style="1" customWidth="1"/>
    <col min="13090" max="13311" width="11.453125" style="1"/>
    <col min="13312" max="13312" width="6.453125" style="1" customWidth="1"/>
    <col min="13313" max="13313" width="59.453125" style="1" customWidth="1"/>
    <col min="13314" max="13314" width="18.453125" style="1" customWidth="1"/>
    <col min="13315" max="13316" width="17.453125" style="1" customWidth="1"/>
    <col min="13317" max="13317" width="28.453125" style="1" customWidth="1"/>
    <col min="13318" max="13329" width="17.453125" style="1" customWidth="1"/>
    <col min="13330" max="13335" width="8.453125" style="1" customWidth="1"/>
    <col min="13336" max="13338" width="11.453125" style="1"/>
    <col min="13339" max="13345" width="13.453125" style="1" customWidth="1"/>
    <col min="13346" max="13567" width="11.453125" style="1"/>
    <col min="13568" max="13568" width="6.453125" style="1" customWidth="1"/>
    <col min="13569" max="13569" width="59.453125" style="1" customWidth="1"/>
    <col min="13570" max="13570" width="18.453125" style="1" customWidth="1"/>
    <col min="13571" max="13572" width="17.453125" style="1" customWidth="1"/>
    <col min="13573" max="13573" width="28.453125" style="1" customWidth="1"/>
    <col min="13574" max="13585" width="17.453125" style="1" customWidth="1"/>
    <col min="13586" max="13591" width="8.453125" style="1" customWidth="1"/>
    <col min="13592" max="13594" width="11.453125" style="1"/>
    <col min="13595" max="13601" width="13.453125" style="1" customWidth="1"/>
    <col min="13602" max="13823" width="11.453125" style="1"/>
    <col min="13824" max="13824" width="6.453125" style="1" customWidth="1"/>
    <col min="13825" max="13825" width="59.453125" style="1" customWidth="1"/>
    <col min="13826" max="13826" width="18.453125" style="1" customWidth="1"/>
    <col min="13827" max="13828" width="17.453125" style="1" customWidth="1"/>
    <col min="13829" max="13829" width="28.453125" style="1" customWidth="1"/>
    <col min="13830" max="13841" width="17.453125" style="1" customWidth="1"/>
    <col min="13842" max="13847" width="8.453125" style="1" customWidth="1"/>
    <col min="13848" max="13850" width="11.453125" style="1"/>
    <col min="13851" max="13857" width="13.453125" style="1" customWidth="1"/>
    <col min="13858" max="14079" width="11.453125" style="1"/>
    <col min="14080" max="14080" width="6.453125" style="1" customWidth="1"/>
    <col min="14081" max="14081" width="59.453125" style="1" customWidth="1"/>
    <col min="14082" max="14082" width="18.453125" style="1" customWidth="1"/>
    <col min="14083" max="14084" width="17.453125" style="1" customWidth="1"/>
    <col min="14085" max="14085" width="28.453125" style="1" customWidth="1"/>
    <col min="14086" max="14097" width="17.453125" style="1" customWidth="1"/>
    <col min="14098" max="14103" width="8.453125" style="1" customWidth="1"/>
    <col min="14104" max="14106" width="11.453125" style="1"/>
    <col min="14107" max="14113" width="13.453125" style="1" customWidth="1"/>
    <col min="14114" max="14335" width="11.453125" style="1"/>
    <col min="14336" max="14336" width="6.453125" style="1" customWidth="1"/>
    <col min="14337" max="14337" width="59.453125" style="1" customWidth="1"/>
    <col min="14338" max="14338" width="18.453125" style="1" customWidth="1"/>
    <col min="14339" max="14340" width="17.453125" style="1" customWidth="1"/>
    <col min="14341" max="14341" width="28.453125" style="1" customWidth="1"/>
    <col min="14342" max="14353" width="17.453125" style="1" customWidth="1"/>
    <col min="14354" max="14359" width="8.453125" style="1" customWidth="1"/>
    <col min="14360" max="14362" width="11.453125" style="1"/>
    <col min="14363" max="14369" width="13.453125" style="1" customWidth="1"/>
    <col min="14370" max="14591" width="11.453125" style="1"/>
    <col min="14592" max="14592" width="6.453125" style="1" customWidth="1"/>
    <col min="14593" max="14593" width="59.453125" style="1" customWidth="1"/>
    <col min="14594" max="14594" width="18.453125" style="1" customWidth="1"/>
    <col min="14595" max="14596" width="17.453125" style="1" customWidth="1"/>
    <col min="14597" max="14597" width="28.453125" style="1" customWidth="1"/>
    <col min="14598" max="14609" width="17.453125" style="1" customWidth="1"/>
    <col min="14610" max="14615" width="8.453125" style="1" customWidth="1"/>
    <col min="14616" max="14618" width="11.453125" style="1"/>
    <col min="14619" max="14625" width="13.453125" style="1" customWidth="1"/>
    <col min="14626" max="14847" width="11.453125" style="1"/>
    <col min="14848" max="14848" width="6.453125" style="1" customWidth="1"/>
    <col min="14849" max="14849" width="59.453125" style="1" customWidth="1"/>
    <col min="14850" max="14850" width="18.453125" style="1" customWidth="1"/>
    <col min="14851" max="14852" width="17.453125" style="1" customWidth="1"/>
    <col min="14853" max="14853" width="28.453125" style="1" customWidth="1"/>
    <col min="14854" max="14865" width="17.453125" style="1" customWidth="1"/>
    <col min="14866" max="14871" width="8.453125" style="1" customWidth="1"/>
    <col min="14872" max="14874" width="11.453125" style="1"/>
    <col min="14875" max="14881" width="13.453125" style="1" customWidth="1"/>
    <col min="14882" max="15103" width="11.453125" style="1"/>
    <col min="15104" max="15104" width="6.453125" style="1" customWidth="1"/>
    <col min="15105" max="15105" width="59.453125" style="1" customWidth="1"/>
    <col min="15106" max="15106" width="18.453125" style="1" customWidth="1"/>
    <col min="15107" max="15108" width="17.453125" style="1" customWidth="1"/>
    <col min="15109" max="15109" width="28.453125" style="1" customWidth="1"/>
    <col min="15110" max="15121" width="17.453125" style="1" customWidth="1"/>
    <col min="15122" max="15127" width="8.453125" style="1" customWidth="1"/>
    <col min="15128" max="15130" width="11.453125" style="1"/>
    <col min="15131" max="15137" width="13.453125" style="1" customWidth="1"/>
    <col min="15138" max="15359" width="11.453125" style="1"/>
    <col min="15360" max="15360" width="6.453125" style="1" customWidth="1"/>
    <col min="15361" max="15361" width="59.453125" style="1" customWidth="1"/>
    <col min="15362" max="15362" width="18.453125" style="1" customWidth="1"/>
    <col min="15363" max="15364" width="17.453125" style="1" customWidth="1"/>
    <col min="15365" max="15365" width="28.453125" style="1" customWidth="1"/>
    <col min="15366" max="15377" width="17.453125" style="1" customWidth="1"/>
    <col min="15378" max="15383" width="8.453125" style="1" customWidth="1"/>
    <col min="15384" max="15386" width="11.453125" style="1"/>
    <col min="15387" max="15393" width="13.453125" style="1" customWidth="1"/>
    <col min="15394" max="15615" width="11.453125" style="1"/>
    <col min="15616" max="15616" width="6.453125" style="1" customWidth="1"/>
    <col min="15617" max="15617" width="59.453125" style="1" customWidth="1"/>
    <col min="15618" max="15618" width="18.453125" style="1" customWidth="1"/>
    <col min="15619" max="15620" width="17.453125" style="1" customWidth="1"/>
    <col min="15621" max="15621" width="28.453125" style="1" customWidth="1"/>
    <col min="15622" max="15633" width="17.453125" style="1" customWidth="1"/>
    <col min="15634" max="15639" width="8.453125" style="1" customWidth="1"/>
    <col min="15640" max="15642" width="11.453125" style="1"/>
    <col min="15643" max="15649" width="13.453125" style="1" customWidth="1"/>
    <col min="15650" max="15871" width="11.453125" style="1"/>
    <col min="15872" max="15872" width="6.453125" style="1" customWidth="1"/>
    <col min="15873" max="15873" width="59.453125" style="1" customWidth="1"/>
    <col min="15874" max="15874" width="18.453125" style="1" customWidth="1"/>
    <col min="15875" max="15876" width="17.453125" style="1" customWidth="1"/>
    <col min="15877" max="15877" width="28.453125" style="1" customWidth="1"/>
    <col min="15878" max="15889" width="17.453125" style="1" customWidth="1"/>
    <col min="15890" max="15895" width="8.453125" style="1" customWidth="1"/>
    <col min="15896" max="15898" width="11.453125" style="1"/>
    <col min="15899" max="15905" width="13.453125" style="1" customWidth="1"/>
    <col min="15906" max="16127" width="11.453125" style="1"/>
    <col min="16128" max="16128" width="6.453125" style="1" customWidth="1"/>
    <col min="16129" max="16129" width="59.453125" style="1" customWidth="1"/>
    <col min="16130" max="16130" width="18.453125" style="1" customWidth="1"/>
    <col min="16131" max="16132" width="17.453125" style="1" customWidth="1"/>
    <col min="16133" max="16133" width="28.453125" style="1" customWidth="1"/>
    <col min="16134" max="16145" width="17.453125" style="1" customWidth="1"/>
    <col min="16146" max="16151" width="8.453125" style="1" customWidth="1"/>
    <col min="16152" max="16154" width="11.453125" style="1"/>
    <col min="16155" max="16161" width="13.453125" style="1" customWidth="1"/>
    <col min="16162" max="16384" width="11.453125" style="1"/>
  </cols>
  <sheetData>
    <row r="1" spans="2:23" ht="55.5" customHeight="1" x14ac:dyDescent="0.35">
      <c r="B1" s="39" t="s">
        <v>30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4"/>
      <c r="R1" s="5"/>
      <c r="S1" s="5"/>
      <c r="T1" s="5"/>
      <c r="U1" s="5"/>
      <c r="V1" s="6"/>
      <c r="W1" s="6"/>
    </row>
    <row r="2" spans="2:23" ht="55.5" customHeight="1" x14ac:dyDescent="0.35">
      <c r="B2" s="2" t="s">
        <v>28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4"/>
      <c r="R2" s="5"/>
      <c r="S2" s="5"/>
      <c r="T2" s="5"/>
      <c r="U2" s="5"/>
      <c r="V2" s="6"/>
      <c r="W2" s="6"/>
    </row>
    <row r="3" spans="2:23" s="7" customFormat="1" ht="45" customHeight="1" x14ac:dyDescent="0.35"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4"/>
      <c r="R3" s="5"/>
      <c r="S3" s="5"/>
      <c r="T3" s="5"/>
      <c r="U3" s="5"/>
      <c r="V3" s="6"/>
      <c r="W3" s="6"/>
    </row>
    <row r="4" spans="2:23" s="7" customFormat="1" ht="43.5" customHeight="1" x14ac:dyDescent="0.4">
      <c r="B4" s="2"/>
      <c r="C4" s="36" t="s">
        <v>25</v>
      </c>
      <c r="D4" s="71" t="s">
        <v>47</v>
      </c>
      <c r="E4" s="71"/>
      <c r="F4" s="71"/>
      <c r="G4" s="71"/>
      <c r="H4" s="71"/>
      <c r="I4" s="71"/>
      <c r="J4" s="3"/>
      <c r="K4" s="3"/>
      <c r="L4" s="3"/>
      <c r="M4" s="3"/>
      <c r="N4" s="3"/>
      <c r="O4" s="3"/>
      <c r="P4" s="3"/>
      <c r="Q4" s="4"/>
      <c r="R4" s="5"/>
      <c r="S4" s="5"/>
      <c r="T4" s="5"/>
      <c r="U4" s="5"/>
      <c r="V4" s="6"/>
      <c r="W4" s="6"/>
    </row>
    <row r="5" spans="2:23" s="7" customFormat="1" ht="41.5" customHeight="1" x14ac:dyDescent="0.35">
      <c r="B5" s="2"/>
      <c r="C5" s="36" t="s">
        <v>24</v>
      </c>
      <c r="D5" s="72" t="s">
        <v>48</v>
      </c>
      <c r="E5" s="73"/>
      <c r="F5" s="73"/>
      <c r="G5" s="73"/>
      <c r="H5" s="73"/>
      <c r="I5" s="74"/>
      <c r="J5" s="3"/>
      <c r="K5" s="3"/>
      <c r="L5" s="3"/>
      <c r="M5" s="3"/>
      <c r="N5" s="3"/>
      <c r="O5" s="3"/>
      <c r="P5" s="3"/>
      <c r="Q5" s="4"/>
      <c r="R5" s="5"/>
      <c r="S5" s="5"/>
      <c r="T5" s="5"/>
      <c r="U5" s="5"/>
      <c r="V5" s="6"/>
      <c r="W5" s="6"/>
    </row>
    <row r="6" spans="2:23" s="7" customFormat="1" ht="35.5" customHeight="1" x14ac:dyDescent="0.35">
      <c r="B6" s="2"/>
      <c r="C6" s="36" t="s">
        <v>23</v>
      </c>
      <c r="D6" s="69" t="s">
        <v>49</v>
      </c>
      <c r="E6" s="69"/>
      <c r="F6" s="69"/>
      <c r="G6" s="69"/>
      <c r="H6" s="69"/>
      <c r="I6" s="69"/>
      <c r="J6" s="3"/>
      <c r="K6" s="3"/>
      <c r="L6" s="3"/>
      <c r="M6" s="3"/>
      <c r="N6" s="3"/>
      <c r="O6" s="3"/>
      <c r="P6" s="3"/>
      <c r="Q6" s="4"/>
      <c r="R6" s="5"/>
      <c r="S6" s="5"/>
      <c r="T6" s="5"/>
      <c r="U6" s="5"/>
      <c r="V6" s="6"/>
      <c r="W6" s="6"/>
    </row>
    <row r="7" spans="2:23" s="7" customFormat="1" ht="36.65" customHeight="1" x14ac:dyDescent="0.25">
      <c r="B7" s="2"/>
      <c r="C7" s="36" t="s">
        <v>22</v>
      </c>
      <c r="D7" s="66">
        <v>8099877497</v>
      </c>
      <c r="E7" s="67"/>
      <c r="F7" s="67"/>
      <c r="G7" s="67"/>
      <c r="H7" s="67"/>
      <c r="I7" s="68"/>
      <c r="J7" s="3"/>
      <c r="K7" s="3"/>
      <c r="L7" s="3"/>
      <c r="M7" s="3"/>
      <c r="N7" s="3"/>
      <c r="O7" s="3"/>
      <c r="P7" s="3"/>
      <c r="Q7" s="4"/>
      <c r="R7" s="5"/>
      <c r="S7" s="5"/>
      <c r="T7" s="5"/>
      <c r="U7" s="5"/>
      <c r="V7" s="6"/>
      <c r="W7" s="6"/>
    </row>
    <row r="8" spans="2:23" s="7" customFormat="1" ht="43.5" customHeight="1" x14ac:dyDescent="0.45">
      <c r="B8" s="2"/>
      <c r="C8" s="36" t="s">
        <v>21</v>
      </c>
      <c r="D8" s="75" t="s">
        <v>50</v>
      </c>
      <c r="E8" s="70"/>
      <c r="F8" s="70"/>
      <c r="G8" s="70"/>
      <c r="H8" s="70"/>
      <c r="I8" s="70"/>
      <c r="J8" s="3"/>
      <c r="K8" s="3"/>
      <c r="L8" s="3"/>
      <c r="M8" s="3"/>
      <c r="N8" s="3"/>
      <c r="O8" s="3"/>
      <c r="P8" s="3"/>
      <c r="Q8" s="4"/>
      <c r="R8" s="5"/>
      <c r="S8" s="5"/>
      <c r="T8" s="5"/>
      <c r="U8" s="5"/>
      <c r="V8" s="6"/>
      <c r="W8" s="6"/>
    </row>
    <row r="9" spans="2:23" ht="29.25" customHeight="1" x14ac:dyDescent="0.35">
      <c r="B9" s="8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4"/>
    </row>
    <row r="10" spans="2:23" ht="25" customHeight="1" x14ac:dyDescent="0.35">
      <c r="B10" s="41" t="s">
        <v>0</v>
      </c>
      <c r="C10" s="41"/>
      <c r="D10" s="42" t="s">
        <v>42</v>
      </c>
      <c r="E10" s="42"/>
      <c r="F10" s="42"/>
      <c r="G10" s="7"/>
      <c r="H10" s="7"/>
      <c r="I10" s="7"/>
      <c r="J10" s="7"/>
      <c r="K10" s="7"/>
      <c r="L10" s="7"/>
      <c r="M10" s="7"/>
      <c r="N10" s="7"/>
      <c r="O10" s="7"/>
      <c r="P10" s="7"/>
      <c r="Q10" s="4"/>
      <c r="R10" s="4"/>
      <c r="S10" s="4"/>
      <c r="T10" s="4"/>
      <c r="U10" s="4"/>
      <c r="V10" s="4"/>
      <c r="W10" s="4"/>
    </row>
    <row r="11" spans="2:23" ht="53" customHeight="1" x14ac:dyDescent="0.35">
      <c r="B11" s="41" t="s">
        <v>1</v>
      </c>
      <c r="C11" s="41"/>
      <c r="D11" s="42" t="s">
        <v>52</v>
      </c>
      <c r="E11" s="42"/>
      <c r="F11" s="42"/>
      <c r="G11" s="7"/>
      <c r="H11" s="7"/>
      <c r="I11" s="7"/>
      <c r="J11" s="7"/>
      <c r="K11" s="7"/>
      <c r="L11" s="7"/>
      <c r="M11" s="7"/>
      <c r="N11" s="7"/>
      <c r="O11" s="7"/>
      <c r="P11" s="7"/>
      <c r="Q11" s="4"/>
      <c r="R11" s="4"/>
      <c r="S11" s="4"/>
      <c r="T11" s="4"/>
      <c r="U11" s="4"/>
      <c r="V11" s="4"/>
      <c r="W11" s="4"/>
    </row>
    <row r="12" spans="2:23" ht="21" customHeight="1" x14ac:dyDescent="0.35">
      <c r="B12" s="41" t="s">
        <v>2</v>
      </c>
      <c r="C12" s="41"/>
      <c r="D12" s="42" t="s">
        <v>34</v>
      </c>
      <c r="E12" s="42"/>
      <c r="F12" s="42"/>
      <c r="G12" s="7"/>
      <c r="Q12" s="4"/>
      <c r="R12" s="4"/>
      <c r="S12" s="4"/>
      <c r="T12" s="4"/>
      <c r="U12" s="4"/>
      <c r="V12" s="4"/>
      <c r="W12" s="4"/>
    </row>
    <row r="13" spans="2:23" ht="20.25" customHeight="1" x14ac:dyDescent="0.35">
      <c r="B13" s="41" t="s">
        <v>3</v>
      </c>
      <c r="C13" s="41"/>
      <c r="D13" s="42" t="s">
        <v>40</v>
      </c>
      <c r="E13" s="42"/>
      <c r="F13" s="42"/>
      <c r="L13" s="9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2:23" ht="20.25" customHeight="1" x14ac:dyDescent="0.35">
      <c r="B14" s="41" t="s">
        <v>4</v>
      </c>
      <c r="C14" s="41"/>
      <c r="D14" s="42" t="s">
        <v>53</v>
      </c>
      <c r="E14" s="42"/>
      <c r="F14" s="42"/>
      <c r="Q14" s="4"/>
    </row>
    <row r="15" spans="2:23" ht="15" customHeight="1" x14ac:dyDescent="0.35">
      <c r="I15" s="40" t="s">
        <v>31</v>
      </c>
      <c r="J15" s="40"/>
      <c r="O15" s="40" t="s">
        <v>31</v>
      </c>
      <c r="P15" s="40"/>
      <c r="Q15" s="4"/>
    </row>
    <row r="16" spans="2:23" ht="19.5" customHeight="1" x14ac:dyDescent="0.35">
      <c r="B16" s="48" t="s">
        <v>5</v>
      </c>
      <c r="C16" s="48" t="s">
        <v>6</v>
      </c>
      <c r="D16" s="50" t="s">
        <v>10</v>
      </c>
      <c r="E16" s="52" t="str">
        <f>+"Volumen ("&amp;D13&amp;")"</f>
        <v>Volumen (TM)</v>
      </c>
      <c r="F16" s="53"/>
      <c r="G16" s="53"/>
      <c r="H16" s="53"/>
      <c r="I16" s="53"/>
      <c r="J16" s="54"/>
      <c r="K16" s="55" t="s">
        <v>7</v>
      </c>
      <c r="L16" s="56"/>
      <c r="M16" s="56"/>
      <c r="N16" s="56"/>
      <c r="O16" s="56"/>
      <c r="P16" s="57"/>
      <c r="Q16" s="4"/>
    </row>
    <row r="17" spans="1:17" ht="15.5" x14ac:dyDescent="0.35">
      <c r="B17" s="49"/>
      <c r="C17" s="49"/>
      <c r="D17" s="51"/>
      <c r="E17" s="10">
        <v>2021</v>
      </c>
      <c r="F17" s="10">
        <v>2022</v>
      </c>
      <c r="G17" s="10">
        <v>2023</v>
      </c>
      <c r="H17" s="10">
        <v>2024</v>
      </c>
      <c r="I17" s="11" t="s">
        <v>44</v>
      </c>
      <c r="J17" s="11" t="s">
        <v>45</v>
      </c>
      <c r="K17" s="10">
        <f>+E17</f>
        <v>2021</v>
      </c>
      <c r="L17" s="10">
        <f>+F17</f>
        <v>2022</v>
      </c>
      <c r="M17" s="10">
        <f>+G17</f>
        <v>2023</v>
      </c>
      <c r="N17" s="10">
        <f>+H17</f>
        <v>2024</v>
      </c>
      <c r="O17" s="10" t="str">
        <f t="shared" ref="O17:P17" si="0">+I17</f>
        <v>Ene - Jun  2024</v>
      </c>
      <c r="P17" s="10" t="str">
        <f t="shared" si="0"/>
        <v>Ene - Jun  2025</v>
      </c>
      <c r="Q17" s="4"/>
    </row>
    <row r="18" spans="1:17" ht="20.25" customHeight="1" x14ac:dyDescent="0.35">
      <c r="B18" s="12" t="s">
        <v>8</v>
      </c>
      <c r="C18" s="12" t="s">
        <v>9</v>
      </c>
      <c r="D18" s="12"/>
      <c r="E18" s="13">
        <v>78020</v>
      </c>
      <c r="F18" s="13">
        <v>72645.241999999911</v>
      </c>
      <c r="G18" s="13">
        <v>69103.348899999997</v>
      </c>
      <c r="H18" s="13">
        <v>66861.002619999999</v>
      </c>
      <c r="I18" s="13">
        <v>39767.085959999989</v>
      </c>
      <c r="J18" s="13">
        <v>37877.121970000022</v>
      </c>
      <c r="K18" s="13">
        <v>52699006</v>
      </c>
      <c r="L18" s="13">
        <v>64540338.709200032</v>
      </c>
      <c r="M18" s="13">
        <v>53461349.333851993</v>
      </c>
      <c r="N18" s="13">
        <v>44060688.37165197</v>
      </c>
      <c r="O18" s="13">
        <v>25747376.891752001</v>
      </c>
      <c r="P18" s="13">
        <v>27123452.539839</v>
      </c>
      <c r="Q18" s="4"/>
    </row>
    <row r="19" spans="1:17" ht="20.25" customHeight="1" x14ac:dyDescent="0.35">
      <c r="A19" s="14"/>
      <c r="B19" s="15">
        <v>1</v>
      </c>
      <c r="C19" s="16" t="s">
        <v>32</v>
      </c>
      <c r="D19" s="17"/>
      <c r="E19" s="18">
        <v>54266.735000000015</v>
      </c>
      <c r="F19" s="18">
        <v>72633.241999999911</v>
      </c>
      <c r="G19" s="18">
        <v>40882.168999999994</v>
      </c>
      <c r="H19" s="18">
        <v>53835.878999999994</v>
      </c>
      <c r="I19" s="18">
        <v>31798.070999999993</v>
      </c>
      <c r="J19" s="18">
        <v>27165.935000000016</v>
      </c>
      <c r="K19" s="18">
        <v>37408461.984999999</v>
      </c>
      <c r="L19" s="18">
        <v>64528098.709200032</v>
      </c>
      <c r="M19" s="18">
        <v>33096934.187320992</v>
      </c>
      <c r="N19" s="18">
        <v>35859880.043395974</v>
      </c>
      <c r="O19" s="18">
        <v>20833729.353096001</v>
      </c>
      <c r="P19" s="18">
        <v>20626086.120059002</v>
      </c>
      <c r="Q19" s="4"/>
    </row>
    <row r="20" spans="1:17" ht="20.25" customHeight="1" x14ac:dyDescent="0.35">
      <c r="A20" s="14"/>
      <c r="B20" s="15">
        <v>2</v>
      </c>
      <c r="C20" s="16" t="s">
        <v>33</v>
      </c>
      <c r="D20" s="17"/>
      <c r="E20" s="18"/>
      <c r="F20" s="18">
        <v>12</v>
      </c>
      <c r="G20" s="18">
        <v>0</v>
      </c>
      <c r="H20" s="18">
        <v>0</v>
      </c>
      <c r="I20" s="18"/>
      <c r="J20" s="18">
        <v>4552.21</v>
      </c>
      <c r="K20" s="18"/>
      <c r="L20" s="18">
        <v>12240</v>
      </c>
      <c r="M20" s="18">
        <v>0</v>
      </c>
      <c r="N20" s="18">
        <v>0</v>
      </c>
      <c r="O20" s="18"/>
      <c r="P20" s="18">
        <v>2553789.81</v>
      </c>
      <c r="Q20" s="4"/>
    </row>
    <row r="21" spans="1:17" ht="20.25" customHeight="1" x14ac:dyDescent="0.35">
      <c r="A21" s="14"/>
      <c r="B21" s="15">
        <v>3</v>
      </c>
      <c r="C21" s="16" t="s">
        <v>34</v>
      </c>
      <c r="D21" s="17"/>
      <c r="E21" s="18">
        <v>4.2199999999999998E-3</v>
      </c>
      <c r="F21" s="18"/>
      <c r="G21" s="18">
        <v>7654.8280000000004</v>
      </c>
      <c r="H21" s="18">
        <v>6904.9804299999996</v>
      </c>
      <c r="I21" s="18">
        <v>2529.2220000000002</v>
      </c>
      <c r="J21" s="18">
        <v>3135.7500000000005</v>
      </c>
      <c r="K21" s="18">
        <v>250.889972</v>
      </c>
      <c r="L21" s="18"/>
      <c r="M21" s="18">
        <v>7652909.3580000009</v>
      </c>
      <c r="N21" s="18">
        <v>4469173.0420999993</v>
      </c>
      <c r="O21" s="18">
        <v>1603685.6103999999</v>
      </c>
      <c r="P21" s="18">
        <v>2066459.25</v>
      </c>
      <c r="Q21" s="4"/>
    </row>
    <row r="22" spans="1:17" ht="20.25" customHeight="1" x14ac:dyDescent="0.35">
      <c r="A22" s="14"/>
      <c r="B22" s="15">
        <v>4</v>
      </c>
      <c r="C22" s="16" t="s">
        <v>35</v>
      </c>
      <c r="D22" s="17"/>
      <c r="E22" s="18">
        <v>9597.5980000000036</v>
      </c>
      <c r="F22" s="18">
        <v>0</v>
      </c>
      <c r="G22" s="18">
        <v>20566.351900000001</v>
      </c>
      <c r="H22" s="18">
        <v>5961.8471899999995</v>
      </c>
      <c r="I22" s="18">
        <v>5337.7929600000007</v>
      </c>
      <c r="J22" s="18">
        <v>2300.96531</v>
      </c>
      <c r="K22" s="18">
        <v>4364027.8105999976</v>
      </c>
      <c r="L22" s="18">
        <v>0</v>
      </c>
      <c r="M22" s="18">
        <v>12711505.788531</v>
      </c>
      <c r="N22" s="18">
        <v>3636311.4085559994</v>
      </c>
      <c r="O22" s="18">
        <v>3255638.3282559998</v>
      </c>
      <c r="P22" s="18">
        <v>1389298.4371</v>
      </c>
      <c r="Q22" s="4"/>
    </row>
    <row r="23" spans="1:17" ht="20.25" customHeight="1" x14ac:dyDescent="0.35">
      <c r="A23" s="14"/>
      <c r="B23" s="15">
        <v>5</v>
      </c>
      <c r="C23" s="16" t="s">
        <v>36</v>
      </c>
      <c r="D23" s="17"/>
      <c r="E23" s="18"/>
      <c r="F23" s="18">
        <v>0</v>
      </c>
      <c r="G23" s="18">
        <v>0</v>
      </c>
      <c r="H23" s="18">
        <v>102</v>
      </c>
      <c r="I23" s="18">
        <v>102</v>
      </c>
      <c r="J23" s="18"/>
      <c r="K23" s="18"/>
      <c r="L23" s="18">
        <v>0</v>
      </c>
      <c r="M23" s="18">
        <v>0</v>
      </c>
      <c r="N23" s="18">
        <v>54323.6</v>
      </c>
      <c r="O23" s="18">
        <v>54323.6</v>
      </c>
      <c r="P23" s="18"/>
      <c r="Q23" s="4"/>
    </row>
    <row r="24" spans="1:17" ht="20.25" customHeight="1" x14ac:dyDescent="0.35">
      <c r="A24" s="14"/>
      <c r="B24" s="15">
        <v>6</v>
      </c>
      <c r="C24" s="16" t="s">
        <v>37</v>
      </c>
      <c r="D24" s="17"/>
      <c r="E24" s="18"/>
      <c r="F24" s="18">
        <v>0</v>
      </c>
      <c r="G24" s="18">
        <v>0</v>
      </c>
      <c r="H24" s="18">
        <v>56.295999999999999</v>
      </c>
      <c r="I24" s="18"/>
      <c r="J24" s="18"/>
      <c r="K24" s="18"/>
      <c r="L24" s="18">
        <v>0</v>
      </c>
      <c r="M24" s="18">
        <v>0</v>
      </c>
      <c r="N24" s="18">
        <v>41000.277600000001</v>
      </c>
      <c r="O24" s="18"/>
      <c r="P24" s="18"/>
      <c r="Q24" s="4"/>
    </row>
    <row r="25" spans="1:17" ht="20.25" customHeight="1" x14ac:dyDescent="0.35">
      <c r="A25" s="14"/>
      <c r="B25" s="15">
        <v>7</v>
      </c>
      <c r="C25" s="16" t="s">
        <v>38</v>
      </c>
      <c r="D25" s="17"/>
      <c r="E25" s="18"/>
      <c r="F25" s="18"/>
      <c r="G25" s="18"/>
      <c r="H25" s="18"/>
      <c r="I25" s="18"/>
      <c r="J25" s="18">
        <v>700.48900000000003</v>
      </c>
      <c r="K25" s="18"/>
      <c r="L25" s="18"/>
      <c r="M25" s="18"/>
      <c r="N25" s="18"/>
      <c r="O25" s="18"/>
      <c r="P25" s="18">
        <v>456618.7009</v>
      </c>
      <c r="Q25" s="4"/>
    </row>
    <row r="26" spans="1:17" ht="20.25" customHeight="1" x14ac:dyDescent="0.35">
      <c r="A26" s="14"/>
      <c r="B26" s="15">
        <v>8</v>
      </c>
      <c r="C26" s="16" t="s">
        <v>39</v>
      </c>
      <c r="D26" s="17"/>
      <c r="E26" s="18"/>
      <c r="F26" s="18"/>
      <c r="G26" s="18"/>
      <c r="H26" s="18"/>
      <c r="I26" s="18"/>
      <c r="J26" s="18">
        <v>21.772660000000002</v>
      </c>
      <c r="K26" s="18"/>
      <c r="L26" s="18"/>
      <c r="M26" s="18"/>
      <c r="N26" s="18"/>
      <c r="O26" s="18"/>
      <c r="P26" s="18">
        <v>31200.22178</v>
      </c>
      <c r="Q26" s="4"/>
    </row>
    <row r="27" spans="1:17" ht="20.25" customHeight="1" x14ac:dyDescent="0.35">
      <c r="A27" s="14"/>
      <c r="B27" s="15">
        <v>9</v>
      </c>
      <c r="C27" s="16"/>
      <c r="D27" s="17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4"/>
    </row>
    <row r="28" spans="1:17" ht="20.25" customHeight="1" x14ac:dyDescent="0.35">
      <c r="A28" s="14"/>
      <c r="B28" s="15">
        <v>10</v>
      </c>
      <c r="C28" s="16"/>
      <c r="D28" s="17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4"/>
    </row>
    <row r="29" spans="1:17" ht="20.25" customHeight="1" x14ac:dyDescent="0.35">
      <c r="A29" s="14"/>
      <c r="B29" s="15">
        <v>11</v>
      </c>
      <c r="C29" s="16"/>
      <c r="D29" s="17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4"/>
    </row>
    <row r="30" spans="1:17" ht="20.25" customHeight="1" x14ac:dyDescent="0.35">
      <c r="A30" s="14"/>
      <c r="B30" s="15">
        <v>12</v>
      </c>
      <c r="C30" s="16"/>
      <c r="D30" s="1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4"/>
    </row>
    <row r="31" spans="1:17" ht="20.25" customHeight="1" x14ac:dyDescent="0.35">
      <c r="A31" s="14"/>
      <c r="B31" s="15">
        <v>13</v>
      </c>
      <c r="C31" s="16"/>
      <c r="D31" s="17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4"/>
    </row>
    <row r="32" spans="1:17" ht="20.25" customHeight="1" x14ac:dyDescent="0.35">
      <c r="A32" s="14"/>
      <c r="B32" s="15">
        <v>14</v>
      </c>
      <c r="C32" s="16"/>
      <c r="D32" s="17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</row>
    <row r="33" spans="1:23" ht="20.25" customHeight="1" x14ac:dyDescent="0.35">
      <c r="A33" s="14"/>
      <c r="B33" s="15">
        <v>15</v>
      </c>
      <c r="C33" s="16"/>
      <c r="D33" s="17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</row>
    <row r="34" spans="1:23" ht="20.25" customHeight="1" x14ac:dyDescent="0.35">
      <c r="A34" s="14"/>
      <c r="B34" s="15">
        <v>16</v>
      </c>
      <c r="C34" s="16"/>
      <c r="D34" s="17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</row>
    <row r="35" spans="1:23" ht="20.25" customHeight="1" x14ac:dyDescent="0.35">
      <c r="A35" s="14"/>
      <c r="B35" s="15">
        <v>17</v>
      </c>
      <c r="C35" s="16"/>
      <c r="D35" s="17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</row>
    <row r="36" spans="1:23" ht="20.25" customHeight="1" x14ac:dyDescent="0.35">
      <c r="A36" s="14"/>
      <c r="B36" s="15">
        <v>18</v>
      </c>
      <c r="C36" s="16"/>
      <c r="D36" s="17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</row>
    <row r="37" spans="1:23" ht="20.25" customHeight="1" x14ac:dyDescent="0.35">
      <c r="A37" s="14"/>
      <c r="B37" s="15">
        <v>19</v>
      </c>
      <c r="C37" s="16"/>
      <c r="D37" s="17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</row>
    <row r="38" spans="1:23" ht="20.25" customHeight="1" x14ac:dyDescent="0.35">
      <c r="A38" s="14"/>
      <c r="B38" s="15">
        <v>20</v>
      </c>
      <c r="C38" s="16"/>
      <c r="D38" s="17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</row>
    <row r="39" spans="1:23" ht="20.25" customHeight="1" x14ac:dyDescent="0.35">
      <c r="A39" s="14"/>
      <c r="B39" s="15">
        <v>21</v>
      </c>
      <c r="C39" s="16"/>
      <c r="D39" s="17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</row>
    <row r="40" spans="1:23" ht="20.25" customHeight="1" x14ac:dyDescent="0.35">
      <c r="A40" s="14"/>
      <c r="B40" s="15">
        <v>22</v>
      </c>
      <c r="C40" s="16"/>
      <c r="D40" s="17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</row>
    <row r="41" spans="1:23" ht="20.25" customHeight="1" x14ac:dyDescent="0.35">
      <c r="A41" s="14"/>
      <c r="B41" s="15">
        <v>23</v>
      </c>
      <c r="C41" s="16"/>
      <c r="D41" s="17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</row>
    <row r="42" spans="1:23" ht="20.25" customHeight="1" x14ac:dyDescent="0.35">
      <c r="A42" s="14"/>
      <c r="B42" s="15">
        <v>24</v>
      </c>
      <c r="C42" s="16"/>
      <c r="D42" s="17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</row>
    <row r="43" spans="1:23" ht="20.25" customHeight="1" x14ac:dyDescent="0.35">
      <c r="A43" s="14"/>
      <c r="B43" s="15">
        <v>25</v>
      </c>
      <c r="C43" s="16"/>
      <c r="D43" s="17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</row>
    <row r="44" spans="1:23" ht="20.25" customHeight="1" x14ac:dyDescent="0.35"/>
    <row r="45" spans="1:23" ht="13" x14ac:dyDescent="0.3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</row>
    <row r="46" spans="1:23" ht="13" x14ac:dyDescent="0.3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</row>
    <row r="47" spans="1:23" ht="20" x14ac:dyDescent="0.25">
      <c r="B47" s="6"/>
      <c r="C47" s="23"/>
      <c r="D47" s="23"/>
      <c r="E47" s="23"/>
    </row>
    <row r="48" spans="1:23" ht="15.75" customHeight="1" x14ac:dyDescent="0.35">
      <c r="B48" s="58" t="s">
        <v>5</v>
      </c>
      <c r="C48" s="52" t="s">
        <v>6</v>
      </c>
      <c r="D48" s="59" t="s">
        <v>10</v>
      </c>
      <c r="E48" s="60" t="s">
        <v>11</v>
      </c>
      <c r="F48" s="60"/>
      <c r="G48" s="60"/>
      <c r="H48" s="60"/>
      <c r="I48" s="61"/>
      <c r="J48" s="52" t="s">
        <v>12</v>
      </c>
      <c r="K48" s="53"/>
      <c r="L48" s="53"/>
      <c r="M48" s="53"/>
      <c r="N48" s="53"/>
      <c r="O48" s="53"/>
      <c r="P48" s="54"/>
      <c r="S48" s="22"/>
    </row>
    <row r="49" spans="2:19" ht="46.5" x14ac:dyDescent="0.35">
      <c r="B49" s="58"/>
      <c r="C49" s="58">
        <v>0</v>
      </c>
      <c r="D49" s="59"/>
      <c r="E49" s="25" t="str">
        <f>+CONCATENATE(F17," / ",E17)</f>
        <v>2022 / 2021</v>
      </c>
      <c r="F49" s="25" t="str">
        <f>+CONCATENATE(G17," / ",F17)</f>
        <v>2023 / 2022</v>
      </c>
      <c r="G49" s="25" t="str">
        <f>+CONCATENATE(H17," / ",G17)</f>
        <v>2024 / 2023</v>
      </c>
      <c r="H49" s="25" t="str">
        <f>+CONCATENATE(E17," / ",H17)</f>
        <v>2021 / 2024</v>
      </c>
      <c r="I49" s="25" t="str">
        <f>+J17&amp;" / "&amp;I17</f>
        <v>Ene - Jun  2025 / Ene - Jun  2024</v>
      </c>
      <c r="J49" s="24">
        <f>+E17</f>
        <v>2021</v>
      </c>
      <c r="K49" s="24">
        <f>+F17</f>
        <v>2022</v>
      </c>
      <c r="L49" s="24">
        <f>+G17</f>
        <v>2023</v>
      </c>
      <c r="M49" s="24">
        <f>+H17</f>
        <v>2024</v>
      </c>
      <c r="N49" s="26" t="str">
        <f>+O17</f>
        <v>Ene - Jun  2024</v>
      </c>
      <c r="O49" s="26" t="str">
        <f>+P17</f>
        <v>Ene - Jun  2025</v>
      </c>
      <c r="P49" s="24" t="str">
        <f>+CONCATENATE("Acumulado ",N49)</f>
        <v>Acumulado Ene - Jun  2024</v>
      </c>
      <c r="S49" s="22"/>
    </row>
    <row r="50" spans="2:19" ht="20.25" customHeight="1" x14ac:dyDescent="0.35">
      <c r="B50" s="12" t="s">
        <v>8</v>
      </c>
      <c r="C50" s="12" t="s">
        <v>9</v>
      </c>
      <c r="D50" s="12"/>
      <c r="E50" s="27">
        <f>+IF(OR(E18=0,E18=""),"",((F18-E18)/E18*100))</f>
        <v>-6.8889489874392318</v>
      </c>
      <c r="F50" s="27">
        <f>+IF(OR(F18=0,F18=""),"",((G18-F18)/F18*100))</f>
        <v>-4.8756023140509575</v>
      </c>
      <c r="G50" s="27">
        <f>+IF(OR(G18=0,G18=""),"",((H18-G18)/G18*100))</f>
        <v>-3.2449169478673388</v>
      </c>
      <c r="H50" s="27">
        <f>+IF(OR(H18=0,H18=""),"",((E18-H18)/H18*100))</f>
        <v>16.68984451732112</v>
      </c>
      <c r="I50" s="27">
        <f>+IF(OR(I18=0,I18=""),"",((J18-I18)/I18*100))</f>
        <v>-4.7525835609403249</v>
      </c>
      <c r="J50" s="28">
        <f>+IF(E18=0,"",(E18/E18)*100)</f>
        <v>100</v>
      </c>
      <c r="K50" s="28">
        <f>+IF(F18=0,"",(F18/F18)*100)</f>
        <v>100</v>
      </c>
      <c r="L50" s="28">
        <f>+IF(G18=0,"",(G18/G18)*100)</f>
        <v>100</v>
      </c>
      <c r="M50" s="28">
        <f>+IF(H18=0,"",(H18/H18)*100)</f>
        <v>100</v>
      </c>
      <c r="N50" s="28">
        <f>+IF(H18=0,"",(H18/H18)*100)</f>
        <v>100</v>
      </c>
      <c r="O50" s="28">
        <f>+IF(I18=0,"",(I18/I18)*100)</f>
        <v>100</v>
      </c>
      <c r="P50" s="28">
        <f>+IF(J18=0,"",(J18/J18)*100)</f>
        <v>100</v>
      </c>
      <c r="S50" s="22"/>
    </row>
    <row r="51" spans="2:19" ht="18" x14ac:dyDescent="0.35">
      <c r="B51" s="12" t="s">
        <v>13</v>
      </c>
      <c r="C51" s="12" t="s">
        <v>14</v>
      </c>
      <c r="D51" s="12"/>
      <c r="E51" s="27">
        <f>+IF(OR(SUM(E19:E43)=0,SUM(E19:E43)=""),"",((SUM(F19:F43)-SUM(E19:E43))/SUM(E19:E43)*100))</f>
        <v>13.749308553459821</v>
      </c>
      <c r="F51" s="27">
        <f>+IF(OR(SUM(F19:F43)=0,SUM(F19:F43)=""),"",((SUM(G19:G43)-SUM(F19:F43))/SUM(F19:F43)*100))</f>
        <v>-4.8756023140509575</v>
      </c>
      <c r="G51" s="27">
        <f>+IF(OR(SUM(G19:G43)=0,SUM(G19:G43)=""),"",((SUM(H19:H43)-SUM(G19:G43))/SUM(G19:G43)*100))</f>
        <v>-3.2449169478673388</v>
      </c>
      <c r="H51" s="27">
        <f>+IF(OR(SUM(H19:H43)=0,SUM(H19:H43)=""),"",((SUM(E19:E43)-SUM(H19:H43))/SUM(H19:H43)*100))</f>
        <v>-4.4819330889058335</v>
      </c>
      <c r="I51" s="27">
        <f>+IF(OR(SUM(I19:I43)=0,SUM(I19:I43)=""),"",((SUM(J19:J43)-SUM(I19:I43))/SUM(I19:I43)*100))</f>
        <v>-4.7525835609403249</v>
      </c>
      <c r="J51" s="28">
        <f>+IF(E18=0,"",SUM(E19:E43)/E18*100)</f>
        <v>81.856366598308156</v>
      </c>
      <c r="K51" s="28">
        <f t="shared" ref="K51:O51" si="1">+IF(F18=0,"",SUM(F19:F43)/F18*100)</f>
        <v>100</v>
      </c>
      <c r="L51" s="28">
        <f t="shared" si="1"/>
        <v>100</v>
      </c>
      <c r="M51" s="28">
        <f t="shared" si="1"/>
        <v>100</v>
      </c>
      <c r="N51" s="28">
        <f t="shared" si="1"/>
        <v>100</v>
      </c>
      <c r="O51" s="28">
        <f t="shared" si="1"/>
        <v>100</v>
      </c>
      <c r="P51" s="28"/>
      <c r="S51" s="22"/>
    </row>
    <row r="52" spans="2:19" ht="18" x14ac:dyDescent="0.35">
      <c r="B52" s="12" t="s">
        <v>15</v>
      </c>
      <c r="C52" s="12" t="s">
        <v>16</v>
      </c>
      <c r="D52" s="12"/>
      <c r="E52" s="27">
        <f>+IF(OR(SUM(E19:E23)=0,SUM(E19:E23)=""),"",((SUM(F19:F23)-SUM(E19:E23))/SUM(E19:E23)*100))</f>
        <v>13.749308553459821</v>
      </c>
      <c r="F52" s="27">
        <f>+IF(OR(SUM(F19:F23)=0,SUM(F19:F23)=""),"",((SUM(G19:G23)-SUM(F19:F23))/SUM(F19:F23)*100))</f>
        <v>-4.8756023140509575</v>
      </c>
      <c r="G52" s="27">
        <f t="shared" ref="G52" si="2">+IF(OR(SUM(G19:G23)=0,SUM(G19:G23)=""),"",((SUM(H19:H23)-SUM(G19:G23))/SUM(G19:G23)*100))</f>
        <v>-3.3263833324870888</v>
      </c>
      <c r="H52" s="27">
        <f>+IF(OR(SUM(H19:H23)=0,SUM(H19:H23)=""),"",((SUM(E19:E23)-SUM(H19:H23))/SUM(H19:H23)*100))</f>
        <v>-4.4014404804222078</v>
      </c>
      <c r="I52" s="27">
        <f>+IF(OR(SUM(I19:I23)=0,SUM(I19:I23)=""),"",((SUM(J19:J23)-SUM(I19:I23))/SUM(I19:I23)*100))</f>
        <v>-6.5688133463626102</v>
      </c>
      <c r="J52" s="28">
        <f>+IF(E18=0,"",SUM(E19:E23)/E18*100)</f>
        <v>81.856366598308156</v>
      </c>
      <c r="K52" s="28">
        <f t="shared" ref="K52:O52" si="3">+IF(F18=0,"",SUM(F19:F23)/F18*100)</f>
        <v>100</v>
      </c>
      <c r="L52" s="28">
        <f t="shared" si="3"/>
        <v>100</v>
      </c>
      <c r="M52" s="28">
        <f t="shared" si="3"/>
        <v>99.915801442105263</v>
      </c>
      <c r="N52" s="28">
        <f t="shared" si="3"/>
        <v>100</v>
      </c>
      <c r="O52" s="28">
        <f t="shared" si="3"/>
        <v>98.093145354147921</v>
      </c>
      <c r="P52" s="28"/>
      <c r="S52" s="22"/>
    </row>
    <row r="53" spans="2:19" ht="18" x14ac:dyDescent="0.35">
      <c r="B53" s="12" t="s">
        <v>17</v>
      </c>
      <c r="C53" s="12" t="s">
        <v>18</v>
      </c>
      <c r="D53" s="12"/>
      <c r="E53" s="27" t="str">
        <f>+IF(OR(SUM(E24:E43)=0,SUM(E24:E43)=""),"",((SUM(F24:F43)-SUM(E24:E43))/SUM(E24:E43)*100))</f>
        <v/>
      </c>
      <c r="F53" s="27" t="str">
        <f t="shared" ref="F53:I53" si="4">+IF(OR(SUM(F24:F43)=0,SUM(F24:F43)=""),"",((SUM(G24:G43)-SUM(F24:F43))/SUM(F24:F43)*100))</f>
        <v/>
      </c>
      <c r="G53" s="27" t="str">
        <f t="shared" si="4"/>
        <v/>
      </c>
      <c r="H53" s="27">
        <f>+IF(OR(SUM(H24:H43)=0,SUM(H24:H43)=""),"",((SUM(E24:E43)-SUM(H24:H43))/SUM(H24:H43)*100))</f>
        <v>-100</v>
      </c>
      <c r="I53" s="27" t="str">
        <f t="shared" si="4"/>
        <v/>
      </c>
      <c r="J53" s="28" cm="1">
        <f t="array" ref="J53">+IF(E18=0,"",SUM(E24:E43/E18*100))</f>
        <v>0</v>
      </c>
      <c r="K53" s="28" cm="1">
        <f t="array" ref="K53">+IF(F18=0,"",SUM(F24:F43/F18*100))</f>
        <v>0</v>
      </c>
      <c r="L53" s="28" cm="1">
        <f t="array" ref="L53">+IF(G18=0,"",SUM(G24:G43/G18*100))</f>
        <v>0</v>
      </c>
      <c r="M53" s="28" cm="1">
        <f t="array" ref="M53">+IF(H18=0,"",SUM(H24:H43/H18*100))</f>
        <v>8.4198557894733517E-2</v>
      </c>
      <c r="N53" s="28" cm="1">
        <f t="array" ref="N53">+IF(I18=0,"",SUM(I24:I43/I18*100))</f>
        <v>0</v>
      </c>
      <c r="O53" s="28" cm="1">
        <f t="array" ref="O53">+IF(J18=0,"",SUM(J24:J43/J18*100))</f>
        <v>1.906854645852069</v>
      </c>
      <c r="P53" s="28"/>
      <c r="S53" s="22"/>
    </row>
    <row r="54" spans="2:19" ht="20.25" customHeight="1" x14ac:dyDescent="0.35">
      <c r="B54" s="15">
        <v>1</v>
      </c>
      <c r="C54" s="16" t="str">
        <f t="shared" ref="C54:C78" si="5">+C19</f>
        <v>COSTA RICA</v>
      </c>
      <c r="D54" s="17"/>
      <c r="E54" s="29">
        <f>+IF(OR(E19=0,E19=""),"",((F19-E19)/E19*100))</f>
        <v>33.844872001235913</v>
      </c>
      <c r="F54" s="29">
        <f>+IF(OR(F19=0,F19=""),"",((G19-F19)/F19*100))</f>
        <v>-43.714244505291333</v>
      </c>
      <c r="G54" s="29">
        <f>+IF(OR(G19=0,G19=""),"",((H19-G19)/G19*100))</f>
        <v>31.685476374798021</v>
      </c>
      <c r="H54" s="29">
        <f>+IF(OR(H19=0,H19=""),"",((E19-H19)/H19*100))</f>
        <v>0.80031385760418561</v>
      </c>
      <c r="I54" s="29">
        <f>+IF(OR(I19=0,I19=""),"",((J19-I19)/I19*100))</f>
        <v>-14.567349069696641</v>
      </c>
      <c r="J54" s="30">
        <f>+IF(OR(E19=0,E19=""),"",(E19/E$18*100))</f>
        <v>69.554902589079745</v>
      </c>
      <c r="K54" s="30">
        <f t="shared" ref="K54:O54" si="6">+IF(OR(F19=0,F19=""),"",(F19/F$18*100))</f>
        <v>99.983481368263597</v>
      </c>
      <c r="L54" s="30">
        <f t="shared" si="6"/>
        <v>59.160908480949168</v>
      </c>
      <c r="M54" s="30">
        <f t="shared" si="6"/>
        <v>80.519102152823791</v>
      </c>
      <c r="N54" s="30">
        <f t="shared" si="6"/>
        <v>79.960777191429898</v>
      </c>
      <c r="O54" s="30">
        <f t="shared" si="6"/>
        <v>71.721222698800517</v>
      </c>
      <c r="P54" s="29">
        <f>+N54</f>
        <v>79.960777191429898</v>
      </c>
      <c r="S54" s="22"/>
    </row>
    <row r="55" spans="2:19" ht="20.25" customHeight="1" x14ac:dyDescent="0.35">
      <c r="B55" s="15">
        <v>2</v>
      </c>
      <c r="C55" s="16" t="str">
        <f t="shared" si="5"/>
        <v>JAPON</v>
      </c>
      <c r="D55" s="17"/>
      <c r="E55" s="29" t="str">
        <f t="shared" ref="E55:G55" si="7">+IF(OR(E20=0,E20=""),"",((F20-E20)/E20*100))</f>
        <v/>
      </c>
      <c r="F55" s="29">
        <f t="shared" si="7"/>
        <v>-100</v>
      </c>
      <c r="G55" s="29" t="str">
        <f t="shared" si="7"/>
        <v/>
      </c>
      <c r="H55" s="29" t="str">
        <f t="shared" ref="H55:H78" si="8">+IF(OR(H20=0,H20=""),"",((E20-H20)/H20*100))</f>
        <v/>
      </c>
      <c r="I55" s="29" t="str">
        <f t="shared" ref="I55:I78" si="9">+IF(OR(I20=0,I20=""),"",((J20-I20)/I20*100))</f>
        <v/>
      </c>
      <c r="J55" s="30" t="str">
        <f t="shared" ref="J55:J78" si="10">+IF(OR(E20=0,E20=""),"",(E20/E$18*100))</f>
        <v/>
      </c>
      <c r="K55" s="30">
        <f t="shared" ref="K55:K78" si="11">+IF(OR(F20=0,F20=""),"",(F20/F$18*100))</f>
        <v>1.6518631736404728E-2</v>
      </c>
      <c r="L55" s="30" t="str">
        <f t="shared" ref="L55:L78" si="12">+IF(OR(G20=0,G20=""),"",(G20/G$18*100))</f>
        <v/>
      </c>
      <c r="M55" s="30" t="str">
        <f t="shared" ref="M55:M78" si="13">+IF(OR(H20=0,H20=""),"",(H20/H$18*100))</f>
        <v/>
      </c>
      <c r="N55" s="30" t="str">
        <f t="shared" ref="N55:N78" si="14">+IF(OR(I20=0,I20=""),"",(I20/I$18*100))</f>
        <v/>
      </c>
      <c r="O55" s="30">
        <f t="shared" ref="O55:O78" si="15">+IF(OR(J20=0,J20=""),"",(J20/J$18*100))</f>
        <v>12.018362967507157</v>
      </c>
      <c r="P55" s="29">
        <f>+IF(N55="",P54,(N55+P54))</f>
        <v>79.960777191429898</v>
      </c>
      <c r="S55" s="22"/>
    </row>
    <row r="56" spans="2:19" ht="20.25" customHeight="1" x14ac:dyDescent="0.35">
      <c r="B56" s="15">
        <v>3</v>
      </c>
      <c r="C56" s="16" t="str">
        <f t="shared" si="5"/>
        <v>TURQUIA</v>
      </c>
      <c r="D56" s="17"/>
      <c r="E56" s="29">
        <f t="shared" ref="E56:G56" si="16">+IF(OR(E21=0,E21=""),"",((F21-E21)/E21*100))</f>
        <v>-100</v>
      </c>
      <c r="F56" s="29" t="str">
        <f t="shared" si="16"/>
        <v/>
      </c>
      <c r="G56" s="29">
        <f t="shared" si="16"/>
        <v>-9.7957468149513058</v>
      </c>
      <c r="H56" s="29">
        <f t="shared" si="8"/>
        <v>-99.999938884692824</v>
      </c>
      <c r="I56" s="29">
        <f t="shared" si="9"/>
        <v>23.980813072162118</v>
      </c>
      <c r="J56" s="30">
        <f t="shared" si="10"/>
        <v>5.4088695206357342E-6</v>
      </c>
      <c r="K56" s="30" t="str">
        <f t="shared" si="11"/>
        <v/>
      </c>
      <c r="L56" s="30">
        <f t="shared" si="12"/>
        <v>11.077361838248045</v>
      </c>
      <c r="M56" s="30">
        <f t="shared" si="13"/>
        <v>10.327365967339722</v>
      </c>
      <c r="N56" s="30">
        <f t="shared" si="14"/>
        <v>6.3600888497186761</v>
      </c>
      <c r="O56" s="30">
        <f t="shared" si="15"/>
        <v>8.278744099099244</v>
      </c>
      <c r="P56" s="29">
        <f t="shared" ref="P56:P58" si="17">+IF(N56="",P55,(N56+P55))</f>
        <v>86.320866041148577</v>
      </c>
      <c r="S56" s="22"/>
    </row>
    <row r="57" spans="2:19" ht="20.25" customHeight="1" x14ac:dyDescent="0.35">
      <c r="B57" s="15">
        <v>4</v>
      </c>
      <c r="C57" s="16" t="str">
        <f t="shared" si="5"/>
        <v>RUSIA</v>
      </c>
      <c r="D57" s="17"/>
      <c r="E57" s="29">
        <f t="shared" ref="E57:G57" si="18">+IF(OR(E22=0,E22=""),"",((F22-E22)/E22*100))</f>
        <v>-100</v>
      </c>
      <c r="F57" s="29" t="str">
        <f t="shared" si="18"/>
        <v/>
      </c>
      <c r="G57" s="29">
        <f t="shared" si="18"/>
        <v>-71.011644559091692</v>
      </c>
      <c r="H57" s="29">
        <f t="shared" si="8"/>
        <v>60.983629639122036</v>
      </c>
      <c r="I57" s="29">
        <f t="shared" si="9"/>
        <v>-56.892945694169448</v>
      </c>
      <c r="J57" s="30">
        <f t="shared" si="10"/>
        <v>12.301458600358888</v>
      </c>
      <c r="K57" s="30" t="str">
        <f t="shared" si="11"/>
        <v/>
      </c>
      <c r="L57" s="30">
        <f t="shared" si="12"/>
        <v>29.76172968080278</v>
      </c>
      <c r="M57" s="30">
        <f t="shared" si="13"/>
        <v>8.9167780266230157</v>
      </c>
      <c r="N57" s="30">
        <f t="shared" si="14"/>
        <v>13.422640435281222</v>
      </c>
      <c r="O57" s="30">
        <f t="shared" si="15"/>
        <v>6.0748155887409911</v>
      </c>
      <c r="P57" s="29">
        <f t="shared" si="17"/>
        <v>99.743506476429801</v>
      </c>
      <c r="S57" s="22"/>
    </row>
    <row r="58" spans="2:19" ht="20.25" customHeight="1" x14ac:dyDescent="0.35">
      <c r="B58" s="15">
        <v>5</v>
      </c>
      <c r="C58" s="16" t="str">
        <f t="shared" si="5"/>
        <v>CHINA</v>
      </c>
      <c r="D58" s="17"/>
      <c r="E58" s="29" t="str">
        <f t="shared" ref="E58:G58" si="19">+IF(OR(E23=0,E23=""),"",((F23-E23)/E23*100))</f>
        <v/>
      </c>
      <c r="F58" s="29" t="str">
        <f t="shared" si="19"/>
        <v/>
      </c>
      <c r="G58" s="29" t="str">
        <f t="shared" si="19"/>
        <v/>
      </c>
      <c r="H58" s="29">
        <f t="shared" si="8"/>
        <v>-100</v>
      </c>
      <c r="I58" s="29">
        <f t="shared" si="9"/>
        <v>-100</v>
      </c>
      <c r="J58" s="30" t="str">
        <f t="shared" si="10"/>
        <v/>
      </c>
      <c r="K58" s="30" t="str">
        <f t="shared" si="11"/>
        <v/>
      </c>
      <c r="L58" s="30" t="str">
        <f t="shared" si="12"/>
        <v/>
      </c>
      <c r="M58" s="30">
        <f t="shared" si="13"/>
        <v>0.15255529531872283</v>
      </c>
      <c r="N58" s="30">
        <f t="shared" si="14"/>
        <v>0.25649352357021438</v>
      </c>
      <c r="O58" s="30" t="str">
        <f t="shared" si="15"/>
        <v/>
      </c>
      <c r="P58" s="29">
        <f t="shared" si="17"/>
        <v>100.00000000000001</v>
      </c>
      <c r="S58" s="22"/>
    </row>
    <row r="59" spans="2:19" ht="20.25" customHeight="1" x14ac:dyDescent="0.35">
      <c r="B59" s="15">
        <v>6</v>
      </c>
      <c r="C59" s="16" t="str">
        <f t="shared" si="5"/>
        <v>ISLAS VIRGENES (G.B.)</v>
      </c>
      <c r="D59" s="17"/>
      <c r="E59" s="29" t="str">
        <f t="shared" ref="E59:G59" si="20">+IF(OR(E24=0,E24=""),"",((F24-E24)/E24*100))</f>
        <v/>
      </c>
      <c r="F59" s="29" t="str">
        <f t="shared" si="20"/>
        <v/>
      </c>
      <c r="G59" s="29" t="str">
        <f t="shared" si="20"/>
        <v/>
      </c>
      <c r="H59" s="29">
        <f t="shared" si="8"/>
        <v>-100</v>
      </c>
      <c r="I59" s="29" t="str">
        <f t="shared" si="9"/>
        <v/>
      </c>
      <c r="J59" s="30" t="str">
        <f t="shared" si="10"/>
        <v/>
      </c>
      <c r="K59" s="30" t="str">
        <f t="shared" si="11"/>
        <v/>
      </c>
      <c r="L59" s="30" t="str">
        <f t="shared" si="12"/>
        <v/>
      </c>
      <c r="M59" s="30">
        <f t="shared" si="13"/>
        <v>8.4198557894733517E-2</v>
      </c>
      <c r="N59" s="30" t="str">
        <f t="shared" si="14"/>
        <v/>
      </c>
      <c r="O59" s="30" t="str">
        <f t="shared" si="15"/>
        <v/>
      </c>
      <c r="P59" s="29"/>
      <c r="S59" s="22"/>
    </row>
    <row r="60" spans="2:19" ht="20.25" customHeight="1" x14ac:dyDescent="0.35">
      <c r="B60" s="15">
        <v>7</v>
      </c>
      <c r="C60" s="16" t="str">
        <f t="shared" si="5"/>
        <v>COLOMBIA</v>
      </c>
      <c r="D60" s="17"/>
      <c r="E60" s="29" t="str">
        <f t="shared" ref="E60:G60" si="21">+IF(OR(E25=0,E25=""),"",((F25-E25)/E25*100))</f>
        <v/>
      </c>
      <c r="F60" s="29" t="str">
        <f t="shared" si="21"/>
        <v/>
      </c>
      <c r="G60" s="29" t="str">
        <f t="shared" si="21"/>
        <v/>
      </c>
      <c r="H60" s="29" t="str">
        <f t="shared" si="8"/>
        <v/>
      </c>
      <c r="I60" s="29" t="str">
        <f t="shared" si="9"/>
        <v/>
      </c>
      <c r="J60" s="30" t="str">
        <f t="shared" si="10"/>
        <v/>
      </c>
      <c r="K60" s="30" t="str">
        <f t="shared" si="11"/>
        <v/>
      </c>
      <c r="L60" s="30" t="str">
        <f t="shared" si="12"/>
        <v/>
      </c>
      <c r="M60" s="30" t="str">
        <f t="shared" si="13"/>
        <v/>
      </c>
      <c r="N60" s="30" t="str">
        <f t="shared" si="14"/>
        <v/>
      </c>
      <c r="O60" s="30">
        <f t="shared" si="15"/>
        <v>1.849372295378755</v>
      </c>
      <c r="P60" s="29"/>
      <c r="S60" s="22"/>
    </row>
    <row r="61" spans="2:19" ht="20.25" customHeight="1" x14ac:dyDescent="0.35">
      <c r="B61" s="15">
        <v>8</v>
      </c>
      <c r="C61" s="16" t="str">
        <f t="shared" si="5"/>
        <v>ESTADOS UNIDOS (EEUU)</v>
      </c>
      <c r="D61" s="17"/>
      <c r="E61" s="29" t="str">
        <f t="shared" ref="E61:G61" si="22">+IF(OR(E26=0,E26=""),"",((F26-E26)/E26*100))</f>
        <v/>
      </c>
      <c r="F61" s="29" t="str">
        <f t="shared" si="22"/>
        <v/>
      </c>
      <c r="G61" s="29" t="str">
        <f t="shared" si="22"/>
        <v/>
      </c>
      <c r="H61" s="29" t="str">
        <f t="shared" si="8"/>
        <v/>
      </c>
      <c r="I61" s="29" t="str">
        <f t="shared" si="9"/>
        <v/>
      </c>
      <c r="J61" s="30" t="str">
        <f t="shared" si="10"/>
        <v/>
      </c>
      <c r="K61" s="30" t="str">
        <f t="shared" si="11"/>
        <v/>
      </c>
      <c r="L61" s="30" t="str">
        <f t="shared" si="12"/>
        <v/>
      </c>
      <c r="M61" s="30" t="str">
        <f t="shared" si="13"/>
        <v/>
      </c>
      <c r="N61" s="30" t="str">
        <f t="shared" si="14"/>
        <v/>
      </c>
      <c r="O61" s="30">
        <f t="shared" si="15"/>
        <v>5.7482350473313931E-2</v>
      </c>
      <c r="P61" s="29"/>
      <c r="S61" s="22"/>
    </row>
    <row r="62" spans="2:19" ht="20.25" customHeight="1" x14ac:dyDescent="0.35">
      <c r="B62" s="15">
        <v>9</v>
      </c>
      <c r="C62" s="16">
        <f t="shared" si="5"/>
        <v>0</v>
      </c>
      <c r="D62" s="17"/>
      <c r="E62" s="29" t="str">
        <f t="shared" ref="E62:G62" si="23">+IF(OR(E27=0,E27=""),"",((F27-E27)/E27*100))</f>
        <v/>
      </c>
      <c r="F62" s="29" t="str">
        <f t="shared" si="23"/>
        <v/>
      </c>
      <c r="G62" s="29" t="str">
        <f t="shared" si="23"/>
        <v/>
      </c>
      <c r="H62" s="29" t="str">
        <f t="shared" si="8"/>
        <v/>
      </c>
      <c r="I62" s="29" t="str">
        <f t="shared" si="9"/>
        <v/>
      </c>
      <c r="J62" s="30" t="str">
        <f t="shared" si="10"/>
        <v/>
      </c>
      <c r="K62" s="30" t="str">
        <f t="shared" si="11"/>
        <v/>
      </c>
      <c r="L62" s="30" t="str">
        <f t="shared" si="12"/>
        <v/>
      </c>
      <c r="M62" s="30" t="str">
        <f t="shared" si="13"/>
        <v/>
      </c>
      <c r="N62" s="30" t="str">
        <f t="shared" si="14"/>
        <v/>
      </c>
      <c r="O62" s="30" t="str">
        <f t="shared" si="15"/>
        <v/>
      </c>
      <c r="P62" s="29"/>
      <c r="S62" s="22"/>
    </row>
    <row r="63" spans="2:19" ht="20.25" customHeight="1" x14ac:dyDescent="0.35">
      <c r="B63" s="15">
        <v>10</v>
      </c>
      <c r="C63" s="16">
        <f t="shared" si="5"/>
        <v>0</v>
      </c>
      <c r="D63" s="17"/>
      <c r="E63" s="29" t="str">
        <f t="shared" ref="E63:G63" si="24">+IF(OR(E28=0,E28=""),"",((F28-E28)/E28*100))</f>
        <v/>
      </c>
      <c r="F63" s="29" t="str">
        <f t="shared" si="24"/>
        <v/>
      </c>
      <c r="G63" s="29" t="str">
        <f t="shared" si="24"/>
        <v/>
      </c>
      <c r="H63" s="29" t="str">
        <f t="shared" si="8"/>
        <v/>
      </c>
      <c r="I63" s="29" t="str">
        <f t="shared" si="9"/>
        <v/>
      </c>
      <c r="J63" s="30" t="str">
        <f t="shared" si="10"/>
        <v/>
      </c>
      <c r="K63" s="30" t="str">
        <f t="shared" si="11"/>
        <v/>
      </c>
      <c r="L63" s="30" t="str">
        <f t="shared" si="12"/>
        <v/>
      </c>
      <c r="M63" s="30" t="str">
        <f t="shared" si="13"/>
        <v/>
      </c>
      <c r="N63" s="30" t="str">
        <f t="shared" si="14"/>
        <v/>
      </c>
      <c r="O63" s="30" t="str">
        <f t="shared" si="15"/>
        <v/>
      </c>
      <c r="P63" s="29"/>
      <c r="S63" s="22"/>
    </row>
    <row r="64" spans="2:19" ht="20.25" customHeight="1" x14ac:dyDescent="0.35">
      <c r="B64" s="15">
        <v>11</v>
      </c>
      <c r="C64" s="16">
        <f t="shared" si="5"/>
        <v>0</v>
      </c>
      <c r="D64" s="17"/>
      <c r="E64" s="29" t="str">
        <f t="shared" ref="E64:G64" si="25">+IF(OR(E29=0,E29=""),"",((F29-E29)/E29*100))</f>
        <v/>
      </c>
      <c r="F64" s="29" t="str">
        <f t="shared" si="25"/>
        <v/>
      </c>
      <c r="G64" s="29" t="str">
        <f t="shared" si="25"/>
        <v/>
      </c>
      <c r="H64" s="29" t="str">
        <f t="shared" si="8"/>
        <v/>
      </c>
      <c r="I64" s="29" t="str">
        <f t="shared" si="9"/>
        <v/>
      </c>
      <c r="J64" s="30" t="str">
        <f t="shared" si="10"/>
        <v/>
      </c>
      <c r="K64" s="30" t="str">
        <f t="shared" si="11"/>
        <v/>
      </c>
      <c r="L64" s="30" t="str">
        <f t="shared" si="12"/>
        <v/>
      </c>
      <c r="M64" s="30" t="str">
        <f t="shared" si="13"/>
        <v/>
      </c>
      <c r="N64" s="30" t="str">
        <f t="shared" si="14"/>
        <v/>
      </c>
      <c r="O64" s="30" t="str">
        <f t="shared" si="15"/>
        <v/>
      </c>
      <c r="P64" s="29"/>
      <c r="S64" s="22"/>
    </row>
    <row r="65" spans="1:23" ht="20.25" customHeight="1" x14ac:dyDescent="0.35">
      <c r="B65" s="15">
        <v>12</v>
      </c>
      <c r="C65" s="16">
        <f t="shared" si="5"/>
        <v>0</v>
      </c>
      <c r="D65" s="17"/>
      <c r="E65" s="29" t="str">
        <f t="shared" ref="E65:G65" si="26">+IF(OR(E30=0,E30=""),"",((F30-E30)/E30*100))</f>
        <v/>
      </c>
      <c r="F65" s="29" t="str">
        <f t="shared" si="26"/>
        <v/>
      </c>
      <c r="G65" s="29" t="str">
        <f t="shared" si="26"/>
        <v/>
      </c>
      <c r="H65" s="29" t="str">
        <f t="shared" si="8"/>
        <v/>
      </c>
      <c r="I65" s="29" t="str">
        <f t="shared" si="9"/>
        <v/>
      </c>
      <c r="J65" s="30" t="str">
        <f t="shared" si="10"/>
        <v/>
      </c>
      <c r="K65" s="30" t="str">
        <f t="shared" si="11"/>
        <v/>
      </c>
      <c r="L65" s="30" t="str">
        <f t="shared" si="12"/>
        <v/>
      </c>
      <c r="M65" s="30" t="str">
        <f t="shared" si="13"/>
        <v/>
      </c>
      <c r="N65" s="30" t="str">
        <f t="shared" si="14"/>
        <v/>
      </c>
      <c r="O65" s="30" t="str">
        <f t="shared" si="15"/>
        <v/>
      </c>
      <c r="P65" s="29"/>
      <c r="S65" s="22"/>
    </row>
    <row r="66" spans="1:23" ht="20.25" customHeight="1" x14ac:dyDescent="0.35">
      <c r="B66" s="15">
        <v>13</v>
      </c>
      <c r="C66" s="16">
        <f t="shared" si="5"/>
        <v>0</v>
      </c>
      <c r="D66" s="17"/>
      <c r="E66" s="29" t="str">
        <f t="shared" ref="E66:G66" si="27">+IF(OR(E31=0,E31=""),"",((F31-E31)/E31*100))</f>
        <v/>
      </c>
      <c r="F66" s="29" t="str">
        <f t="shared" si="27"/>
        <v/>
      </c>
      <c r="G66" s="29" t="str">
        <f t="shared" si="27"/>
        <v/>
      </c>
      <c r="H66" s="29" t="str">
        <f t="shared" si="8"/>
        <v/>
      </c>
      <c r="I66" s="29" t="str">
        <f t="shared" si="9"/>
        <v/>
      </c>
      <c r="J66" s="30" t="str">
        <f t="shared" si="10"/>
        <v/>
      </c>
      <c r="K66" s="30" t="str">
        <f t="shared" si="11"/>
        <v/>
      </c>
      <c r="L66" s="30" t="str">
        <f t="shared" si="12"/>
        <v/>
      </c>
      <c r="M66" s="30" t="str">
        <f t="shared" si="13"/>
        <v/>
      </c>
      <c r="N66" s="30" t="str">
        <f t="shared" si="14"/>
        <v/>
      </c>
      <c r="O66" s="30" t="str">
        <f t="shared" si="15"/>
        <v/>
      </c>
      <c r="P66" s="29"/>
      <c r="S66" s="22"/>
    </row>
    <row r="67" spans="1:23" ht="20.25" customHeight="1" x14ac:dyDescent="0.35">
      <c r="B67" s="15">
        <v>14</v>
      </c>
      <c r="C67" s="16">
        <f t="shared" si="5"/>
        <v>0</v>
      </c>
      <c r="D67" s="17"/>
      <c r="E67" s="29" t="str">
        <f t="shared" ref="E67:G67" si="28">+IF(OR(E32=0,E32=""),"",((F32-E32)/E32*100))</f>
        <v/>
      </c>
      <c r="F67" s="29" t="str">
        <f t="shared" si="28"/>
        <v/>
      </c>
      <c r="G67" s="29" t="str">
        <f t="shared" si="28"/>
        <v/>
      </c>
      <c r="H67" s="29" t="str">
        <f t="shared" si="8"/>
        <v/>
      </c>
      <c r="I67" s="29" t="str">
        <f t="shared" si="9"/>
        <v/>
      </c>
      <c r="J67" s="30" t="str">
        <f t="shared" si="10"/>
        <v/>
      </c>
      <c r="K67" s="30" t="str">
        <f t="shared" si="11"/>
        <v/>
      </c>
      <c r="L67" s="30" t="str">
        <f t="shared" si="12"/>
        <v/>
      </c>
      <c r="M67" s="30" t="str">
        <f t="shared" si="13"/>
        <v/>
      </c>
      <c r="N67" s="30" t="str">
        <f t="shared" si="14"/>
        <v/>
      </c>
      <c r="O67" s="30" t="str">
        <f t="shared" si="15"/>
        <v/>
      </c>
      <c r="P67" s="29"/>
      <c r="S67" s="22"/>
    </row>
    <row r="68" spans="1:23" ht="20.25" customHeight="1" x14ac:dyDescent="0.35">
      <c r="B68" s="15">
        <v>15</v>
      </c>
      <c r="C68" s="16">
        <f t="shared" si="5"/>
        <v>0</v>
      </c>
      <c r="D68" s="17"/>
      <c r="E68" s="29" t="str">
        <f t="shared" ref="E68:G68" si="29">+IF(OR(E33=0,E33=""),"",((F33-E33)/E33*100))</f>
        <v/>
      </c>
      <c r="F68" s="29" t="str">
        <f t="shared" si="29"/>
        <v/>
      </c>
      <c r="G68" s="29" t="str">
        <f t="shared" si="29"/>
        <v/>
      </c>
      <c r="H68" s="29" t="str">
        <f t="shared" si="8"/>
        <v/>
      </c>
      <c r="I68" s="29" t="str">
        <f t="shared" si="9"/>
        <v/>
      </c>
      <c r="J68" s="30" t="str">
        <f t="shared" si="10"/>
        <v/>
      </c>
      <c r="K68" s="30" t="str">
        <f t="shared" si="11"/>
        <v/>
      </c>
      <c r="L68" s="30" t="str">
        <f t="shared" si="12"/>
        <v/>
      </c>
      <c r="M68" s="30" t="str">
        <f t="shared" si="13"/>
        <v/>
      </c>
      <c r="N68" s="30" t="str">
        <f t="shared" si="14"/>
        <v/>
      </c>
      <c r="O68" s="30" t="str">
        <f t="shared" si="15"/>
        <v/>
      </c>
      <c r="P68" s="29"/>
      <c r="S68" s="22"/>
    </row>
    <row r="69" spans="1:23" ht="20.25" customHeight="1" x14ac:dyDescent="0.35">
      <c r="B69" s="15">
        <v>16</v>
      </c>
      <c r="C69" s="16">
        <f t="shared" si="5"/>
        <v>0</v>
      </c>
      <c r="D69" s="17"/>
      <c r="E69" s="29" t="str">
        <f t="shared" ref="E69:G69" si="30">+IF(OR(E34=0,E34=""),"",((F34-E34)/E34*100))</f>
        <v/>
      </c>
      <c r="F69" s="29" t="str">
        <f t="shared" si="30"/>
        <v/>
      </c>
      <c r="G69" s="29" t="str">
        <f t="shared" si="30"/>
        <v/>
      </c>
      <c r="H69" s="29" t="str">
        <f t="shared" si="8"/>
        <v/>
      </c>
      <c r="I69" s="29" t="str">
        <f t="shared" si="9"/>
        <v/>
      </c>
      <c r="J69" s="30" t="str">
        <f t="shared" si="10"/>
        <v/>
      </c>
      <c r="K69" s="30" t="str">
        <f t="shared" si="11"/>
        <v/>
      </c>
      <c r="L69" s="30" t="str">
        <f t="shared" si="12"/>
        <v/>
      </c>
      <c r="M69" s="30" t="str">
        <f t="shared" si="13"/>
        <v/>
      </c>
      <c r="N69" s="30" t="str">
        <f t="shared" si="14"/>
        <v/>
      </c>
      <c r="O69" s="30" t="str">
        <f t="shared" si="15"/>
        <v/>
      </c>
      <c r="P69" s="29"/>
      <c r="S69" s="22"/>
    </row>
    <row r="70" spans="1:23" ht="20.25" customHeight="1" x14ac:dyDescent="0.35">
      <c r="B70" s="15">
        <v>17</v>
      </c>
      <c r="C70" s="16">
        <f t="shared" si="5"/>
        <v>0</v>
      </c>
      <c r="D70" s="17"/>
      <c r="E70" s="29" t="str">
        <f t="shared" ref="E70:G70" si="31">+IF(OR(E35=0,E35=""),"",((F35-E35)/E35*100))</f>
        <v/>
      </c>
      <c r="F70" s="29" t="str">
        <f t="shared" si="31"/>
        <v/>
      </c>
      <c r="G70" s="29" t="str">
        <f t="shared" si="31"/>
        <v/>
      </c>
      <c r="H70" s="29" t="str">
        <f t="shared" si="8"/>
        <v/>
      </c>
      <c r="I70" s="29" t="str">
        <f t="shared" si="9"/>
        <v/>
      </c>
      <c r="J70" s="30" t="str">
        <f t="shared" si="10"/>
        <v/>
      </c>
      <c r="K70" s="30" t="str">
        <f t="shared" si="11"/>
        <v/>
      </c>
      <c r="L70" s="30" t="str">
        <f t="shared" si="12"/>
        <v/>
      </c>
      <c r="M70" s="30" t="str">
        <f t="shared" si="13"/>
        <v/>
      </c>
      <c r="N70" s="30" t="str">
        <f t="shared" si="14"/>
        <v/>
      </c>
      <c r="O70" s="30" t="str">
        <f t="shared" si="15"/>
        <v/>
      </c>
      <c r="P70" s="29"/>
      <c r="S70" s="22"/>
    </row>
    <row r="71" spans="1:23" ht="20.25" customHeight="1" x14ac:dyDescent="0.35">
      <c r="B71" s="15">
        <v>18</v>
      </c>
      <c r="C71" s="16">
        <f t="shared" si="5"/>
        <v>0</v>
      </c>
      <c r="D71" s="17"/>
      <c r="E71" s="29" t="str">
        <f t="shared" ref="E71:G71" si="32">+IF(OR(E36=0,E36=""),"",((F36-E36)/E36*100))</f>
        <v/>
      </c>
      <c r="F71" s="29" t="str">
        <f t="shared" si="32"/>
        <v/>
      </c>
      <c r="G71" s="29" t="str">
        <f t="shared" si="32"/>
        <v/>
      </c>
      <c r="H71" s="29" t="str">
        <f t="shared" si="8"/>
        <v/>
      </c>
      <c r="I71" s="29" t="str">
        <f t="shared" si="9"/>
        <v/>
      </c>
      <c r="J71" s="30" t="str">
        <f t="shared" si="10"/>
        <v/>
      </c>
      <c r="K71" s="30" t="str">
        <f t="shared" si="11"/>
        <v/>
      </c>
      <c r="L71" s="30" t="str">
        <f t="shared" si="12"/>
        <v/>
      </c>
      <c r="M71" s="30" t="str">
        <f t="shared" si="13"/>
        <v/>
      </c>
      <c r="N71" s="30" t="str">
        <f t="shared" si="14"/>
        <v/>
      </c>
      <c r="O71" s="30" t="str">
        <f t="shared" si="15"/>
        <v/>
      </c>
      <c r="P71" s="29"/>
      <c r="S71" s="22"/>
    </row>
    <row r="72" spans="1:23" ht="20.25" customHeight="1" x14ac:dyDescent="0.35">
      <c r="B72" s="15">
        <v>19</v>
      </c>
      <c r="C72" s="16">
        <f t="shared" si="5"/>
        <v>0</v>
      </c>
      <c r="D72" s="17"/>
      <c r="E72" s="29" t="str">
        <f t="shared" ref="E72:G72" si="33">+IF(OR(E37=0,E37=""),"",((F37-E37)/E37*100))</f>
        <v/>
      </c>
      <c r="F72" s="29" t="str">
        <f t="shared" si="33"/>
        <v/>
      </c>
      <c r="G72" s="29" t="str">
        <f t="shared" si="33"/>
        <v/>
      </c>
      <c r="H72" s="29" t="str">
        <f t="shared" si="8"/>
        <v/>
      </c>
      <c r="I72" s="29" t="str">
        <f t="shared" si="9"/>
        <v/>
      </c>
      <c r="J72" s="30" t="str">
        <f t="shared" si="10"/>
        <v/>
      </c>
      <c r="K72" s="30" t="str">
        <f t="shared" si="11"/>
        <v/>
      </c>
      <c r="L72" s="30" t="str">
        <f t="shared" si="12"/>
        <v/>
      </c>
      <c r="M72" s="30" t="str">
        <f t="shared" si="13"/>
        <v/>
      </c>
      <c r="N72" s="30" t="str">
        <f t="shared" si="14"/>
        <v/>
      </c>
      <c r="O72" s="30" t="str">
        <f t="shared" si="15"/>
        <v/>
      </c>
      <c r="P72" s="29"/>
      <c r="S72" s="22"/>
    </row>
    <row r="73" spans="1:23" ht="20.25" customHeight="1" x14ac:dyDescent="0.35">
      <c r="B73" s="15">
        <v>20</v>
      </c>
      <c r="C73" s="16">
        <f t="shared" si="5"/>
        <v>0</v>
      </c>
      <c r="D73" s="17"/>
      <c r="E73" s="29" t="str">
        <f t="shared" ref="E73:G73" si="34">+IF(OR(E38=0,E38=""),"",((F38-E38)/E38*100))</f>
        <v/>
      </c>
      <c r="F73" s="29" t="str">
        <f t="shared" si="34"/>
        <v/>
      </c>
      <c r="G73" s="29" t="str">
        <f t="shared" si="34"/>
        <v/>
      </c>
      <c r="H73" s="29" t="str">
        <f t="shared" si="8"/>
        <v/>
      </c>
      <c r="I73" s="29" t="str">
        <f t="shared" si="9"/>
        <v/>
      </c>
      <c r="J73" s="30" t="str">
        <f t="shared" si="10"/>
        <v/>
      </c>
      <c r="K73" s="30" t="str">
        <f t="shared" si="11"/>
        <v/>
      </c>
      <c r="L73" s="30" t="str">
        <f t="shared" si="12"/>
        <v/>
      </c>
      <c r="M73" s="30" t="str">
        <f t="shared" si="13"/>
        <v/>
      </c>
      <c r="N73" s="30" t="str">
        <f t="shared" si="14"/>
        <v/>
      </c>
      <c r="O73" s="30" t="str">
        <f t="shared" si="15"/>
        <v/>
      </c>
      <c r="P73" s="29"/>
      <c r="S73" s="22"/>
    </row>
    <row r="74" spans="1:23" ht="20.25" customHeight="1" x14ac:dyDescent="0.35">
      <c r="B74" s="15">
        <v>21</v>
      </c>
      <c r="C74" s="16">
        <f t="shared" si="5"/>
        <v>0</v>
      </c>
      <c r="D74" s="17"/>
      <c r="E74" s="29" t="str">
        <f t="shared" ref="E74:G74" si="35">+IF(OR(E39=0,E39=""),"",((F39-E39)/E39*100))</f>
        <v/>
      </c>
      <c r="F74" s="29" t="str">
        <f t="shared" si="35"/>
        <v/>
      </c>
      <c r="G74" s="29" t="str">
        <f t="shared" si="35"/>
        <v/>
      </c>
      <c r="H74" s="29" t="str">
        <f t="shared" si="8"/>
        <v/>
      </c>
      <c r="I74" s="29" t="str">
        <f t="shared" si="9"/>
        <v/>
      </c>
      <c r="J74" s="30" t="str">
        <f t="shared" si="10"/>
        <v/>
      </c>
      <c r="K74" s="30" t="str">
        <f t="shared" si="11"/>
        <v/>
      </c>
      <c r="L74" s="30" t="str">
        <f t="shared" si="12"/>
        <v/>
      </c>
      <c r="M74" s="30" t="str">
        <f t="shared" si="13"/>
        <v/>
      </c>
      <c r="N74" s="30" t="str">
        <f t="shared" si="14"/>
        <v/>
      </c>
      <c r="O74" s="30" t="str">
        <f t="shared" si="15"/>
        <v/>
      </c>
      <c r="P74" s="29"/>
      <c r="S74" s="22"/>
    </row>
    <row r="75" spans="1:23" ht="20.25" customHeight="1" x14ac:dyDescent="0.35">
      <c r="B75" s="15">
        <v>22</v>
      </c>
      <c r="C75" s="16">
        <f t="shared" si="5"/>
        <v>0</v>
      </c>
      <c r="D75" s="17"/>
      <c r="E75" s="29" t="str">
        <f t="shared" ref="E75:G75" si="36">+IF(OR(E40=0,E40=""),"",((F40-E40)/E40*100))</f>
        <v/>
      </c>
      <c r="F75" s="29" t="str">
        <f t="shared" si="36"/>
        <v/>
      </c>
      <c r="G75" s="29" t="str">
        <f t="shared" si="36"/>
        <v/>
      </c>
      <c r="H75" s="29" t="str">
        <f t="shared" si="8"/>
        <v/>
      </c>
      <c r="I75" s="29" t="str">
        <f t="shared" si="9"/>
        <v/>
      </c>
      <c r="J75" s="30" t="str">
        <f t="shared" si="10"/>
        <v/>
      </c>
      <c r="K75" s="30" t="str">
        <f t="shared" si="11"/>
        <v/>
      </c>
      <c r="L75" s="30" t="str">
        <f t="shared" si="12"/>
        <v/>
      </c>
      <c r="M75" s="30" t="str">
        <f t="shared" si="13"/>
        <v/>
      </c>
      <c r="N75" s="30" t="str">
        <f t="shared" si="14"/>
        <v/>
      </c>
      <c r="O75" s="30" t="str">
        <f t="shared" si="15"/>
        <v/>
      </c>
      <c r="P75" s="29"/>
      <c r="S75" s="22"/>
    </row>
    <row r="76" spans="1:23" ht="20.25" customHeight="1" x14ac:dyDescent="0.35">
      <c r="B76" s="15">
        <v>23</v>
      </c>
      <c r="C76" s="16">
        <f t="shared" si="5"/>
        <v>0</v>
      </c>
      <c r="D76" s="17"/>
      <c r="E76" s="29" t="str">
        <f t="shared" ref="E76:G76" si="37">+IF(OR(E41=0,E41=""),"",((F41-E41)/E41*100))</f>
        <v/>
      </c>
      <c r="F76" s="29" t="str">
        <f t="shared" si="37"/>
        <v/>
      </c>
      <c r="G76" s="29" t="str">
        <f t="shared" si="37"/>
        <v/>
      </c>
      <c r="H76" s="29" t="str">
        <f t="shared" si="8"/>
        <v/>
      </c>
      <c r="I76" s="29" t="str">
        <f t="shared" si="9"/>
        <v/>
      </c>
      <c r="J76" s="30" t="str">
        <f t="shared" si="10"/>
        <v/>
      </c>
      <c r="K76" s="30" t="str">
        <f t="shared" si="11"/>
        <v/>
      </c>
      <c r="L76" s="30" t="str">
        <f t="shared" si="12"/>
        <v/>
      </c>
      <c r="M76" s="30" t="str">
        <f t="shared" si="13"/>
        <v/>
      </c>
      <c r="N76" s="30" t="str">
        <f t="shared" si="14"/>
        <v/>
      </c>
      <c r="O76" s="30" t="str">
        <f t="shared" si="15"/>
        <v/>
      </c>
      <c r="P76" s="29"/>
      <c r="S76" s="22"/>
    </row>
    <row r="77" spans="1:23" ht="20.25" customHeight="1" x14ac:dyDescent="0.35">
      <c r="B77" s="15">
        <v>24</v>
      </c>
      <c r="C77" s="16">
        <f t="shared" si="5"/>
        <v>0</v>
      </c>
      <c r="D77" s="17"/>
      <c r="E77" s="29" t="str">
        <f t="shared" ref="E77:G77" si="38">+IF(OR(E42=0,E42=""),"",((F42-E42)/E42*100))</f>
        <v/>
      </c>
      <c r="F77" s="29" t="str">
        <f t="shared" si="38"/>
        <v/>
      </c>
      <c r="G77" s="29" t="str">
        <f t="shared" si="38"/>
        <v/>
      </c>
      <c r="H77" s="29" t="str">
        <f t="shared" si="8"/>
        <v/>
      </c>
      <c r="I77" s="29" t="str">
        <f t="shared" si="9"/>
        <v/>
      </c>
      <c r="J77" s="30" t="str">
        <f t="shared" si="10"/>
        <v/>
      </c>
      <c r="K77" s="30" t="str">
        <f t="shared" si="11"/>
        <v/>
      </c>
      <c r="L77" s="30" t="str">
        <f t="shared" si="12"/>
        <v/>
      </c>
      <c r="M77" s="30" t="str">
        <f t="shared" si="13"/>
        <v/>
      </c>
      <c r="N77" s="30" t="str">
        <f t="shared" si="14"/>
        <v/>
      </c>
      <c r="O77" s="30" t="str">
        <f t="shared" si="15"/>
        <v/>
      </c>
      <c r="P77" s="29"/>
      <c r="S77" s="22"/>
    </row>
    <row r="78" spans="1:23" ht="20.25" customHeight="1" x14ac:dyDescent="0.35">
      <c r="B78" s="15">
        <v>25</v>
      </c>
      <c r="C78" s="16">
        <f t="shared" si="5"/>
        <v>0</v>
      </c>
      <c r="D78" s="17"/>
      <c r="E78" s="29" t="str">
        <f t="shared" ref="E78:G78" si="39">+IF(OR(E43=0,E43=""),"",((F43-E43)/E43*100))</f>
        <v/>
      </c>
      <c r="F78" s="29" t="str">
        <f t="shared" si="39"/>
        <v/>
      </c>
      <c r="G78" s="29" t="str">
        <f t="shared" si="39"/>
        <v/>
      </c>
      <c r="H78" s="29" t="str">
        <f t="shared" si="8"/>
        <v/>
      </c>
      <c r="I78" s="29" t="str">
        <f t="shared" si="9"/>
        <v/>
      </c>
      <c r="J78" s="30" t="str">
        <f t="shared" si="10"/>
        <v/>
      </c>
      <c r="K78" s="30" t="str">
        <f t="shared" si="11"/>
        <v/>
      </c>
      <c r="L78" s="30" t="str">
        <f t="shared" si="12"/>
        <v/>
      </c>
      <c r="M78" s="30" t="str">
        <f t="shared" si="13"/>
        <v/>
      </c>
      <c r="N78" s="30" t="str">
        <f t="shared" si="14"/>
        <v/>
      </c>
      <c r="O78" s="30" t="str">
        <f t="shared" si="15"/>
        <v/>
      </c>
      <c r="P78" s="29"/>
      <c r="S78" s="22"/>
    </row>
    <row r="79" spans="1:23" ht="20.25" customHeight="1" x14ac:dyDescent="0.35">
      <c r="S79" s="22"/>
    </row>
    <row r="80" spans="1:23" ht="13" x14ac:dyDescent="0.3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</row>
    <row r="81" spans="1:23" ht="13" x14ac:dyDescent="0.3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</row>
    <row r="83" spans="1:23" ht="18" customHeight="1" x14ac:dyDescent="0.35">
      <c r="B83" s="59" t="s">
        <v>19</v>
      </c>
      <c r="C83" s="59" t="s">
        <v>6</v>
      </c>
      <c r="D83" s="59" t="s">
        <v>10</v>
      </c>
      <c r="E83" s="55" t="str">
        <f>+"Precio (USD/"&amp;D13&amp;"Pza)"</f>
        <v>Precio (USD/TMPza)</v>
      </c>
      <c r="F83" s="55"/>
      <c r="G83" s="55"/>
      <c r="H83" s="55"/>
      <c r="I83" s="55"/>
      <c r="J83" s="55"/>
      <c r="K83" s="43" t="s">
        <v>20</v>
      </c>
      <c r="L83" s="44"/>
      <c r="M83" s="44"/>
      <c r="N83" s="44"/>
      <c r="O83" s="45"/>
      <c r="P83" s="22"/>
    </row>
    <row r="84" spans="1:23" ht="46.5" x14ac:dyDescent="0.35">
      <c r="B84" s="59"/>
      <c r="C84" s="59"/>
      <c r="D84" s="59"/>
      <c r="E84" s="31">
        <f t="shared" ref="E84:J84" si="40">+E17</f>
        <v>2021</v>
      </c>
      <c r="F84" s="31">
        <f t="shared" si="40"/>
        <v>2022</v>
      </c>
      <c r="G84" s="31">
        <f t="shared" si="40"/>
        <v>2023</v>
      </c>
      <c r="H84" s="31">
        <f t="shared" si="40"/>
        <v>2024</v>
      </c>
      <c r="I84" s="31" t="str">
        <f t="shared" si="40"/>
        <v>Ene - Jun  2024</v>
      </c>
      <c r="J84" s="31" t="str">
        <f t="shared" si="40"/>
        <v>Ene - Jun  2025</v>
      </c>
      <c r="K84" s="32" t="str">
        <f>+E49</f>
        <v>2022 / 2021</v>
      </c>
      <c r="L84" s="33" t="str">
        <f>+F49</f>
        <v>2023 / 2022</v>
      </c>
      <c r="M84" s="33" t="str">
        <f>+G49</f>
        <v>2024 / 2023</v>
      </c>
      <c r="N84" s="33" t="str">
        <f>+H49</f>
        <v>2021 / 2024</v>
      </c>
      <c r="O84" s="33" t="str">
        <f>+I49</f>
        <v>Ene - Jun  2025 / Ene - Jun  2024</v>
      </c>
      <c r="P84" s="22"/>
      <c r="W84" s="4"/>
    </row>
    <row r="85" spans="1:23" ht="20.25" customHeight="1" x14ac:dyDescent="0.35">
      <c r="B85" s="12" t="s">
        <v>8</v>
      </c>
      <c r="C85" s="12" t="s">
        <v>9</v>
      </c>
      <c r="D85" s="12"/>
      <c r="E85" s="28">
        <f>IF(E18=0,0,K18/E18)</f>
        <v>675.45508843886182</v>
      </c>
      <c r="F85" s="28">
        <f t="shared" ref="F85:J85" si="41">IF(F18=0,0,L18/F18)</f>
        <v>888.43173940008501</v>
      </c>
      <c r="G85" s="28">
        <f t="shared" si="41"/>
        <v>773.64339333563032</v>
      </c>
      <c r="H85" s="28">
        <f t="shared" si="41"/>
        <v>658.98934573368456</v>
      </c>
      <c r="I85" s="28">
        <f t="shared" si="41"/>
        <v>647.4544531035084</v>
      </c>
      <c r="J85" s="28">
        <f t="shared" si="41"/>
        <v>716.09064071239902</v>
      </c>
      <c r="K85" s="27">
        <f>+IF(OR(E85=0,E85=""),"",((F85-E85)/E85*100))</f>
        <v>31.530838186956757</v>
      </c>
      <c r="L85" s="27">
        <f>+IF(OR(F85=0,F85=""),"",((G85-F85)/F85*100))</f>
        <v>-12.920333771727439</v>
      </c>
      <c r="M85" s="27">
        <f>+IF(OR(G85=0,G85=""),"",((H85-G85)/G85*100))</f>
        <v>-14.820012500540452</v>
      </c>
      <c r="N85" s="27">
        <f>+IF(OR(H85=0,H85=""),"",((E85-H85)/H85*100))</f>
        <v>2.4986356474162958</v>
      </c>
      <c r="O85" s="27">
        <f>+IF(OR(I85=0,I85=""),"",(J85-I85)/I85*100)</f>
        <v>10.600929112447972</v>
      </c>
      <c r="P85" s="22"/>
      <c r="W85" s="4"/>
    </row>
    <row r="86" spans="1:23" ht="20.25" customHeight="1" x14ac:dyDescent="0.35">
      <c r="B86" s="15">
        <v>1</v>
      </c>
      <c r="C86" s="16" t="str">
        <f t="shared" ref="C86:C110" si="42">+C19</f>
        <v>COSTA RICA</v>
      </c>
      <c r="D86" s="17"/>
      <c r="E86" s="29">
        <f>IF(OR(E19=0,E19=""),"",(K19/E19))</f>
        <v>689.34425454193968</v>
      </c>
      <c r="F86" s="29">
        <f t="shared" ref="F86:J86" si="43">IF(OR(F19=0,F19=""),"",(L19/F19))</f>
        <v>888.41000253300149</v>
      </c>
      <c r="G86" s="29">
        <f t="shared" si="43"/>
        <v>809.56893914608588</v>
      </c>
      <c r="H86" s="29">
        <f t="shared" si="43"/>
        <v>666.09630435115548</v>
      </c>
      <c r="I86" s="29">
        <f t="shared" si="43"/>
        <v>655.18846577504667</v>
      </c>
      <c r="J86" s="29">
        <f t="shared" si="43"/>
        <v>759.26288272643626</v>
      </c>
      <c r="K86" s="29">
        <f t="shared" ref="K86:K110" si="44">+IF(OR(E86=0,E86="",F86=0,F86=""),"",((F86-E86)/E86*100))</f>
        <v>28.877552352030321</v>
      </c>
      <c r="L86" s="29">
        <f t="shared" ref="L86:L110" si="45">+IF(OR(F86=0,F86="",G86=0,G86=""),"",((G86-F86)/F86*100))</f>
        <v>-8.8744006891105354</v>
      </c>
      <c r="M86" s="29">
        <f t="shared" ref="M86:M110" si="46">+IF(OR(G86=0,G86="",H86=0,H86=""),"",((H86-G86)/G86*100))</f>
        <v>-17.722102202471099</v>
      </c>
      <c r="N86" s="27">
        <f t="shared" ref="N86:N110" si="47">+IF(OR(H86=0,H86=""),"",((E86-H86)/H86*100))</f>
        <v>3.4901785280778621</v>
      </c>
      <c r="O86" s="27">
        <f t="shared" ref="O86:O110" si="48">+IF(OR(I86=0,I86=""),"",(J86-I86)/I86*100)</f>
        <v>15.884653407058396</v>
      </c>
      <c r="P86" s="22"/>
      <c r="W86" s="4"/>
    </row>
    <row r="87" spans="1:23" ht="20.25" customHeight="1" x14ac:dyDescent="0.35">
      <c r="B87" s="15">
        <v>2</v>
      </c>
      <c r="C87" s="16" t="str">
        <f t="shared" si="42"/>
        <v>JAPON</v>
      </c>
      <c r="D87" s="17"/>
      <c r="E87" s="29" t="str">
        <f t="shared" ref="E87:E105" si="49">IF(OR(E20=0,E20=""),"",(K20/E20))</f>
        <v/>
      </c>
      <c r="F87" s="29">
        <f t="shared" ref="F87:F105" si="50">IF(OR(F20=0,F20=""),"",(L20/F20))</f>
        <v>1020</v>
      </c>
      <c r="G87" s="29" t="str">
        <f t="shared" ref="G87:G105" si="51">IF(OR(G20=0,G20=""),"",(M20/G20))</f>
        <v/>
      </c>
      <c r="H87" s="29" t="str">
        <f t="shared" ref="H87:H105" si="52">IF(OR(H20=0,H20=""),"",(N20/H20))</f>
        <v/>
      </c>
      <c r="I87" s="29" t="str">
        <f t="shared" ref="I87:I105" si="53">IF(OR(I20=0,I20=""),"",(O20/I20))</f>
        <v/>
      </c>
      <c r="J87" s="29">
        <f t="shared" ref="J87:J105" si="54">IF(OR(J20=0,J20=""),"",(P20/J20))</f>
        <v>561</v>
      </c>
      <c r="K87" s="29" t="str">
        <f t="shared" si="44"/>
        <v/>
      </c>
      <c r="L87" s="29" t="str">
        <f t="shared" si="45"/>
        <v/>
      </c>
      <c r="M87" s="29" t="str">
        <f t="shared" si="46"/>
        <v/>
      </c>
      <c r="N87" s="27" t="str">
        <f t="shared" si="47"/>
        <v/>
      </c>
      <c r="O87" s="27" t="str">
        <f t="shared" si="48"/>
        <v/>
      </c>
      <c r="P87" s="22"/>
      <c r="W87" s="4"/>
    </row>
    <row r="88" spans="1:23" ht="20.25" customHeight="1" x14ac:dyDescent="0.35">
      <c r="B88" s="15">
        <v>3</v>
      </c>
      <c r="C88" s="16" t="str">
        <f t="shared" si="42"/>
        <v>TURQUIA</v>
      </c>
      <c r="D88" s="17"/>
      <c r="E88" s="29">
        <f>IF(OR(E21=0,E21=""),"",(K21/E21))</f>
        <v>59452.600000000006</v>
      </c>
      <c r="F88" s="29" t="str">
        <f t="shared" si="50"/>
        <v/>
      </c>
      <c r="G88" s="29">
        <f t="shared" si="51"/>
        <v>999.74935530883261</v>
      </c>
      <c r="H88" s="29">
        <f t="shared" si="52"/>
        <v>647.23905989404807</v>
      </c>
      <c r="I88" s="29">
        <f t="shared" si="53"/>
        <v>634.06281077738515</v>
      </c>
      <c r="J88" s="29">
        <f t="shared" si="54"/>
        <v>658.99999999999989</v>
      </c>
      <c r="K88" s="29" t="str">
        <f t="shared" si="44"/>
        <v/>
      </c>
      <c r="L88" s="29" t="str">
        <f t="shared" si="45"/>
        <v/>
      </c>
      <c r="M88" s="29">
        <f t="shared" si="46"/>
        <v>-35.259867240013435</v>
      </c>
      <c r="N88" s="27">
        <f>+IF(OR(H88=0,H88=""),"",((E88-H88)/H88*100))</f>
        <v>9085.5704768084142</v>
      </c>
      <c r="O88" s="27">
        <f t="shared" si="48"/>
        <v>3.9329209659908595</v>
      </c>
      <c r="P88" s="22"/>
      <c r="W88" s="4"/>
    </row>
    <row r="89" spans="1:23" ht="20.25" customHeight="1" x14ac:dyDescent="0.35">
      <c r="B89" s="15">
        <v>4</v>
      </c>
      <c r="C89" s="16" t="str">
        <f t="shared" si="42"/>
        <v>RUSIA</v>
      </c>
      <c r="D89" s="17"/>
      <c r="E89" s="29">
        <f t="shared" si="49"/>
        <v>454.69999999999959</v>
      </c>
      <c r="F89" s="29" t="str">
        <f t="shared" si="50"/>
        <v/>
      </c>
      <c r="G89" s="29">
        <f t="shared" si="51"/>
        <v>618.07294994942686</v>
      </c>
      <c r="H89" s="29">
        <f t="shared" si="52"/>
        <v>609.93032740847548</v>
      </c>
      <c r="I89" s="29">
        <f t="shared" si="53"/>
        <v>609.92218181800729</v>
      </c>
      <c r="J89" s="29">
        <f t="shared" si="54"/>
        <v>603.78938833284712</v>
      </c>
      <c r="K89" s="29" t="str">
        <f t="shared" si="44"/>
        <v/>
      </c>
      <c r="L89" s="29" t="str">
        <f t="shared" si="45"/>
        <v/>
      </c>
      <c r="M89" s="29">
        <f t="shared" si="46"/>
        <v>-1.3174209519471189</v>
      </c>
      <c r="N89" s="27">
        <f t="shared" si="47"/>
        <v>-25.450501546304782</v>
      </c>
      <c r="O89" s="27">
        <f t="shared" si="48"/>
        <v>-1.005504254146</v>
      </c>
      <c r="P89" s="22"/>
      <c r="W89" s="4"/>
    </row>
    <row r="90" spans="1:23" ht="20.25" customHeight="1" x14ac:dyDescent="0.35">
      <c r="B90" s="15">
        <v>5</v>
      </c>
      <c r="C90" s="16" t="str">
        <f t="shared" si="42"/>
        <v>CHINA</v>
      </c>
      <c r="D90" s="17"/>
      <c r="E90" s="29" t="str">
        <f t="shared" si="49"/>
        <v/>
      </c>
      <c r="F90" s="29" t="str">
        <f t="shared" si="50"/>
        <v/>
      </c>
      <c r="G90" s="29" t="str">
        <f t="shared" si="51"/>
        <v/>
      </c>
      <c r="H90" s="29">
        <f t="shared" si="52"/>
        <v>532.58431372549023</v>
      </c>
      <c r="I90" s="29">
        <f t="shared" si="53"/>
        <v>532.58431372549023</v>
      </c>
      <c r="J90" s="29" t="str">
        <f t="shared" si="54"/>
        <v/>
      </c>
      <c r="K90" s="29" t="str">
        <f t="shared" si="44"/>
        <v/>
      </c>
      <c r="L90" s="29" t="str">
        <f t="shared" si="45"/>
        <v/>
      </c>
      <c r="M90" s="29" t="str">
        <f t="shared" si="46"/>
        <v/>
      </c>
      <c r="N90" s="27"/>
      <c r="O90" s="27"/>
      <c r="P90" s="22"/>
      <c r="W90" s="4"/>
    </row>
    <row r="91" spans="1:23" ht="20.25" customHeight="1" x14ac:dyDescent="0.35">
      <c r="B91" s="15">
        <v>6</v>
      </c>
      <c r="C91" s="16" t="str">
        <f t="shared" si="42"/>
        <v>ISLAS VIRGENES (G.B.)</v>
      </c>
      <c r="D91" s="17"/>
      <c r="E91" s="29" t="str">
        <f t="shared" si="49"/>
        <v/>
      </c>
      <c r="F91" s="29" t="str">
        <f t="shared" si="50"/>
        <v/>
      </c>
      <c r="G91" s="29" t="str">
        <f t="shared" si="51"/>
        <v/>
      </c>
      <c r="H91" s="29">
        <f t="shared" si="52"/>
        <v>728.29823788546264</v>
      </c>
      <c r="I91" s="29" t="str">
        <f t="shared" si="53"/>
        <v/>
      </c>
      <c r="J91" s="29" t="str">
        <f t="shared" si="54"/>
        <v/>
      </c>
      <c r="K91" s="29" t="str">
        <f t="shared" si="44"/>
        <v/>
      </c>
      <c r="L91" s="29" t="str">
        <f t="shared" si="45"/>
        <v/>
      </c>
      <c r="M91" s="29" t="str">
        <f t="shared" si="46"/>
        <v/>
      </c>
      <c r="N91" s="27"/>
      <c r="O91" s="27"/>
      <c r="P91" s="22"/>
      <c r="W91" s="4"/>
    </row>
    <row r="92" spans="1:23" ht="20.25" customHeight="1" x14ac:dyDescent="0.35">
      <c r="B92" s="15">
        <v>7</v>
      </c>
      <c r="C92" s="16" t="str">
        <f t="shared" si="42"/>
        <v>COLOMBIA</v>
      </c>
      <c r="D92" s="17"/>
      <c r="E92" s="29" t="str">
        <f t="shared" si="49"/>
        <v/>
      </c>
      <c r="F92" s="29" t="str">
        <f t="shared" si="50"/>
        <v/>
      </c>
      <c r="G92" s="29" t="str">
        <f t="shared" si="51"/>
        <v/>
      </c>
      <c r="H92" s="29" t="str">
        <f t="shared" si="52"/>
        <v/>
      </c>
      <c r="I92" s="29" t="str">
        <f t="shared" si="53"/>
        <v/>
      </c>
      <c r="J92" s="29">
        <f t="shared" si="54"/>
        <v>651.85706113871879</v>
      </c>
      <c r="K92" s="29" t="str">
        <f t="shared" si="44"/>
        <v/>
      </c>
      <c r="L92" s="29" t="str">
        <f t="shared" si="45"/>
        <v/>
      </c>
      <c r="M92" s="29" t="str">
        <f t="shared" si="46"/>
        <v/>
      </c>
      <c r="N92" s="27" t="str">
        <f t="shared" si="47"/>
        <v/>
      </c>
      <c r="O92" s="27" t="str">
        <f t="shared" si="48"/>
        <v/>
      </c>
      <c r="P92" s="22"/>
      <c r="W92" s="4"/>
    </row>
    <row r="93" spans="1:23" ht="20.25" customHeight="1" x14ac:dyDescent="0.35">
      <c r="B93" s="15">
        <v>8</v>
      </c>
      <c r="C93" s="16" t="str">
        <f t="shared" si="42"/>
        <v>ESTADOS UNIDOS (EEUU)</v>
      </c>
      <c r="D93" s="17"/>
      <c r="E93" s="29" t="str">
        <f t="shared" si="49"/>
        <v/>
      </c>
      <c r="F93" s="29" t="str">
        <f t="shared" si="50"/>
        <v/>
      </c>
      <c r="G93" s="29" t="str">
        <f t="shared" si="51"/>
        <v/>
      </c>
      <c r="H93" s="29" t="str">
        <f t="shared" si="52"/>
        <v/>
      </c>
      <c r="I93" s="29" t="str">
        <f t="shared" si="53"/>
        <v/>
      </c>
      <c r="J93" s="29">
        <f t="shared" si="54"/>
        <v>1432.9999999999998</v>
      </c>
      <c r="K93" s="29" t="str">
        <f t="shared" si="44"/>
        <v/>
      </c>
      <c r="L93" s="29" t="str">
        <f t="shared" si="45"/>
        <v/>
      </c>
      <c r="M93" s="29" t="str">
        <f t="shared" si="46"/>
        <v/>
      </c>
      <c r="N93" s="27" t="str">
        <f t="shared" si="47"/>
        <v/>
      </c>
      <c r="O93" s="27" t="str">
        <f t="shared" si="48"/>
        <v/>
      </c>
      <c r="P93" s="22"/>
      <c r="W93" s="4"/>
    </row>
    <row r="94" spans="1:23" ht="20.25" customHeight="1" x14ac:dyDescent="0.35">
      <c r="B94" s="15">
        <v>9</v>
      </c>
      <c r="C94" s="16">
        <f t="shared" si="42"/>
        <v>0</v>
      </c>
      <c r="D94" s="17"/>
      <c r="E94" s="29" t="str">
        <f t="shared" si="49"/>
        <v/>
      </c>
      <c r="F94" s="29" t="str">
        <f t="shared" si="50"/>
        <v/>
      </c>
      <c r="G94" s="29" t="str">
        <f t="shared" si="51"/>
        <v/>
      </c>
      <c r="H94" s="29" t="str">
        <f t="shared" si="52"/>
        <v/>
      </c>
      <c r="I94" s="29" t="str">
        <f t="shared" si="53"/>
        <v/>
      </c>
      <c r="J94" s="29" t="str">
        <f t="shared" si="54"/>
        <v/>
      </c>
      <c r="K94" s="29" t="str">
        <f t="shared" si="44"/>
        <v/>
      </c>
      <c r="L94" s="29" t="str">
        <f t="shared" si="45"/>
        <v/>
      </c>
      <c r="M94" s="29" t="str">
        <f t="shared" si="46"/>
        <v/>
      </c>
      <c r="N94" s="27" t="str">
        <f t="shared" si="47"/>
        <v/>
      </c>
      <c r="O94" s="27" t="str">
        <f t="shared" si="48"/>
        <v/>
      </c>
      <c r="P94" s="22"/>
      <c r="W94" s="4"/>
    </row>
    <row r="95" spans="1:23" ht="20.25" customHeight="1" x14ac:dyDescent="0.35">
      <c r="B95" s="15">
        <v>10</v>
      </c>
      <c r="C95" s="16">
        <f t="shared" si="42"/>
        <v>0</v>
      </c>
      <c r="D95" s="17"/>
      <c r="E95" s="29" t="str">
        <f t="shared" si="49"/>
        <v/>
      </c>
      <c r="F95" s="29" t="str">
        <f t="shared" si="50"/>
        <v/>
      </c>
      <c r="G95" s="29" t="str">
        <f t="shared" si="51"/>
        <v/>
      </c>
      <c r="H95" s="29" t="str">
        <f t="shared" si="52"/>
        <v/>
      </c>
      <c r="I95" s="29" t="str">
        <f t="shared" si="53"/>
        <v/>
      </c>
      <c r="J95" s="29" t="str">
        <f t="shared" si="54"/>
        <v/>
      </c>
      <c r="K95" s="29" t="str">
        <f t="shared" si="44"/>
        <v/>
      </c>
      <c r="L95" s="29" t="str">
        <f t="shared" si="45"/>
        <v/>
      </c>
      <c r="M95" s="29" t="str">
        <f t="shared" si="46"/>
        <v/>
      </c>
      <c r="N95" s="27" t="str">
        <f t="shared" si="47"/>
        <v/>
      </c>
      <c r="O95" s="27" t="str">
        <f t="shared" si="48"/>
        <v/>
      </c>
      <c r="P95" s="22"/>
      <c r="W95" s="4"/>
    </row>
    <row r="96" spans="1:23" ht="20.25" customHeight="1" x14ac:dyDescent="0.35">
      <c r="B96" s="15">
        <v>11</v>
      </c>
      <c r="C96" s="16">
        <f t="shared" si="42"/>
        <v>0</v>
      </c>
      <c r="D96" s="17"/>
      <c r="E96" s="29" t="str">
        <f t="shared" si="49"/>
        <v/>
      </c>
      <c r="F96" s="29" t="str">
        <f t="shared" si="50"/>
        <v/>
      </c>
      <c r="G96" s="29" t="str">
        <f t="shared" si="51"/>
        <v/>
      </c>
      <c r="H96" s="29" t="str">
        <f t="shared" si="52"/>
        <v/>
      </c>
      <c r="I96" s="29" t="str">
        <f t="shared" si="53"/>
        <v/>
      </c>
      <c r="J96" s="29" t="str">
        <f t="shared" si="54"/>
        <v/>
      </c>
      <c r="K96" s="29" t="str">
        <f t="shared" si="44"/>
        <v/>
      </c>
      <c r="L96" s="29" t="str">
        <f t="shared" si="45"/>
        <v/>
      </c>
      <c r="M96" s="29" t="str">
        <f t="shared" si="46"/>
        <v/>
      </c>
      <c r="N96" s="27" t="str">
        <f t="shared" si="47"/>
        <v/>
      </c>
      <c r="O96" s="27" t="str">
        <f t="shared" si="48"/>
        <v/>
      </c>
      <c r="P96" s="22"/>
      <c r="W96" s="4"/>
    </row>
    <row r="97" spans="2:23" ht="20.25" customHeight="1" x14ac:dyDescent="0.35">
      <c r="B97" s="15">
        <v>12</v>
      </c>
      <c r="C97" s="16">
        <f t="shared" si="42"/>
        <v>0</v>
      </c>
      <c r="D97" s="17"/>
      <c r="E97" s="29" t="str">
        <f t="shared" si="49"/>
        <v/>
      </c>
      <c r="F97" s="29" t="str">
        <f t="shared" si="50"/>
        <v/>
      </c>
      <c r="G97" s="29" t="str">
        <f t="shared" si="51"/>
        <v/>
      </c>
      <c r="H97" s="29" t="str">
        <f t="shared" si="52"/>
        <v/>
      </c>
      <c r="I97" s="29" t="str">
        <f t="shared" si="53"/>
        <v/>
      </c>
      <c r="J97" s="29" t="str">
        <f t="shared" si="54"/>
        <v/>
      </c>
      <c r="K97" s="29" t="str">
        <f t="shared" si="44"/>
        <v/>
      </c>
      <c r="L97" s="29" t="str">
        <f t="shared" si="45"/>
        <v/>
      </c>
      <c r="M97" s="29" t="str">
        <f t="shared" si="46"/>
        <v/>
      </c>
      <c r="N97" s="27" t="str">
        <f t="shared" si="47"/>
        <v/>
      </c>
      <c r="O97" s="27" t="str">
        <f t="shared" si="48"/>
        <v/>
      </c>
      <c r="P97" s="22"/>
      <c r="W97" s="4"/>
    </row>
    <row r="98" spans="2:23" ht="20.25" customHeight="1" x14ac:dyDescent="0.35">
      <c r="B98" s="15">
        <v>13</v>
      </c>
      <c r="C98" s="16">
        <f t="shared" si="42"/>
        <v>0</v>
      </c>
      <c r="D98" s="17"/>
      <c r="E98" s="29" t="str">
        <f t="shared" si="49"/>
        <v/>
      </c>
      <c r="F98" s="29" t="str">
        <f t="shared" si="50"/>
        <v/>
      </c>
      <c r="G98" s="29" t="str">
        <f t="shared" si="51"/>
        <v/>
      </c>
      <c r="H98" s="29" t="str">
        <f t="shared" si="52"/>
        <v/>
      </c>
      <c r="I98" s="29" t="str">
        <f t="shared" si="53"/>
        <v/>
      </c>
      <c r="J98" s="29" t="str">
        <f t="shared" si="54"/>
        <v/>
      </c>
      <c r="K98" s="29" t="str">
        <f t="shared" si="44"/>
        <v/>
      </c>
      <c r="L98" s="29" t="str">
        <f t="shared" si="45"/>
        <v/>
      </c>
      <c r="M98" s="29" t="str">
        <f t="shared" si="46"/>
        <v/>
      </c>
      <c r="N98" s="27" t="str">
        <f t="shared" si="47"/>
        <v/>
      </c>
      <c r="O98" s="27" t="str">
        <f t="shared" si="48"/>
        <v/>
      </c>
      <c r="P98" s="22"/>
      <c r="W98" s="4"/>
    </row>
    <row r="99" spans="2:23" ht="20.25" customHeight="1" x14ac:dyDescent="0.35">
      <c r="B99" s="15">
        <v>14</v>
      </c>
      <c r="C99" s="16">
        <f t="shared" si="42"/>
        <v>0</v>
      </c>
      <c r="D99" s="17"/>
      <c r="E99" s="29" t="str">
        <f t="shared" si="49"/>
        <v/>
      </c>
      <c r="F99" s="29" t="str">
        <f t="shared" si="50"/>
        <v/>
      </c>
      <c r="G99" s="29" t="str">
        <f t="shared" si="51"/>
        <v/>
      </c>
      <c r="H99" s="29" t="str">
        <f t="shared" si="52"/>
        <v/>
      </c>
      <c r="I99" s="29" t="str">
        <f t="shared" si="53"/>
        <v/>
      </c>
      <c r="J99" s="29" t="str">
        <f t="shared" si="54"/>
        <v/>
      </c>
      <c r="K99" s="29" t="str">
        <f t="shared" si="44"/>
        <v/>
      </c>
      <c r="L99" s="29" t="str">
        <f t="shared" si="45"/>
        <v/>
      </c>
      <c r="M99" s="29" t="str">
        <f t="shared" si="46"/>
        <v/>
      </c>
      <c r="N99" s="27" t="str">
        <f t="shared" si="47"/>
        <v/>
      </c>
      <c r="O99" s="27" t="str">
        <f t="shared" si="48"/>
        <v/>
      </c>
      <c r="P99" s="22"/>
      <c r="W99" s="4"/>
    </row>
    <row r="100" spans="2:23" ht="20.25" customHeight="1" x14ac:dyDescent="0.35">
      <c r="B100" s="15">
        <v>15</v>
      </c>
      <c r="C100" s="16">
        <f t="shared" si="42"/>
        <v>0</v>
      </c>
      <c r="D100" s="17"/>
      <c r="E100" s="29" t="str">
        <f t="shared" si="49"/>
        <v/>
      </c>
      <c r="F100" s="29" t="str">
        <f t="shared" si="50"/>
        <v/>
      </c>
      <c r="G100" s="29" t="str">
        <f t="shared" si="51"/>
        <v/>
      </c>
      <c r="H100" s="29" t="str">
        <f t="shared" si="52"/>
        <v/>
      </c>
      <c r="I100" s="29" t="str">
        <f t="shared" si="53"/>
        <v/>
      </c>
      <c r="J100" s="29" t="str">
        <f t="shared" si="54"/>
        <v/>
      </c>
      <c r="K100" s="29" t="str">
        <f t="shared" si="44"/>
        <v/>
      </c>
      <c r="L100" s="29" t="str">
        <f t="shared" si="45"/>
        <v/>
      </c>
      <c r="M100" s="29" t="str">
        <f t="shared" si="46"/>
        <v/>
      </c>
      <c r="N100" s="27" t="str">
        <f t="shared" si="47"/>
        <v/>
      </c>
      <c r="O100" s="27" t="str">
        <f t="shared" si="48"/>
        <v/>
      </c>
      <c r="P100" s="22"/>
      <c r="W100" s="4"/>
    </row>
    <row r="101" spans="2:23" ht="20.25" customHeight="1" x14ac:dyDescent="0.35">
      <c r="B101" s="15">
        <v>16</v>
      </c>
      <c r="C101" s="16">
        <f t="shared" si="42"/>
        <v>0</v>
      </c>
      <c r="D101" s="17"/>
      <c r="E101" s="29" t="str">
        <f t="shared" si="49"/>
        <v/>
      </c>
      <c r="F101" s="29" t="str">
        <f t="shared" si="50"/>
        <v/>
      </c>
      <c r="G101" s="29" t="str">
        <f t="shared" si="51"/>
        <v/>
      </c>
      <c r="H101" s="29" t="str">
        <f t="shared" si="52"/>
        <v/>
      </c>
      <c r="I101" s="29" t="str">
        <f t="shared" si="53"/>
        <v/>
      </c>
      <c r="J101" s="29" t="str">
        <f t="shared" si="54"/>
        <v/>
      </c>
      <c r="K101" s="29" t="str">
        <f t="shared" si="44"/>
        <v/>
      </c>
      <c r="L101" s="29" t="str">
        <f t="shared" si="45"/>
        <v/>
      </c>
      <c r="M101" s="29" t="str">
        <f t="shared" si="46"/>
        <v/>
      </c>
      <c r="N101" s="27" t="str">
        <f t="shared" si="47"/>
        <v/>
      </c>
      <c r="O101" s="27" t="str">
        <f t="shared" si="48"/>
        <v/>
      </c>
      <c r="P101" s="22"/>
      <c r="W101" s="4"/>
    </row>
    <row r="102" spans="2:23" ht="20.25" customHeight="1" x14ac:dyDescent="0.35">
      <c r="B102" s="15">
        <v>17</v>
      </c>
      <c r="C102" s="16">
        <f t="shared" si="42"/>
        <v>0</v>
      </c>
      <c r="D102" s="17"/>
      <c r="E102" s="29" t="str">
        <f t="shared" si="49"/>
        <v/>
      </c>
      <c r="F102" s="29" t="str">
        <f t="shared" si="50"/>
        <v/>
      </c>
      <c r="G102" s="29" t="str">
        <f t="shared" si="51"/>
        <v/>
      </c>
      <c r="H102" s="29" t="str">
        <f t="shared" si="52"/>
        <v/>
      </c>
      <c r="I102" s="29" t="str">
        <f t="shared" si="53"/>
        <v/>
      </c>
      <c r="J102" s="29" t="str">
        <f t="shared" si="54"/>
        <v/>
      </c>
      <c r="K102" s="29" t="str">
        <f t="shared" si="44"/>
        <v/>
      </c>
      <c r="L102" s="29" t="str">
        <f t="shared" si="45"/>
        <v/>
      </c>
      <c r="M102" s="29" t="str">
        <f t="shared" si="46"/>
        <v/>
      </c>
      <c r="N102" s="27" t="str">
        <f t="shared" si="47"/>
        <v/>
      </c>
      <c r="O102" s="27" t="str">
        <f t="shared" si="48"/>
        <v/>
      </c>
      <c r="P102" s="22"/>
      <c r="W102" s="4"/>
    </row>
    <row r="103" spans="2:23" ht="20.25" customHeight="1" x14ac:dyDescent="0.35">
      <c r="B103" s="15">
        <v>18</v>
      </c>
      <c r="C103" s="16">
        <f t="shared" si="42"/>
        <v>0</v>
      </c>
      <c r="D103" s="17"/>
      <c r="E103" s="29" t="str">
        <f t="shared" si="49"/>
        <v/>
      </c>
      <c r="F103" s="29" t="str">
        <f t="shared" si="50"/>
        <v/>
      </c>
      <c r="G103" s="29" t="str">
        <f t="shared" si="51"/>
        <v/>
      </c>
      <c r="H103" s="29" t="str">
        <f t="shared" si="52"/>
        <v/>
      </c>
      <c r="I103" s="29" t="str">
        <f t="shared" si="53"/>
        <v/>
      </c>
      <c r="J103" s="29" t="str">
        <f t="shared" si="54"/>
        <v/>
      </c>
      <c r="K103" s="29" t="str">
        <f t="shared" si="44"/>
        <v/>
      </c>
      <c r="L103" s="29" t="str">
        <f t="shared" si="45"/>
        <v/>
      </c>
      <c r="M103" s="29" t="str">
        <f t="shared" si="46"/>
        <v/>
      </c>
      <c r="N103" s="27" t="str">
        <f t="shared" si="47"/>
        <v/>
      </c>
      <c r="O103" s="27" t="str">
        <f t="shared" si="48"/>
        <v/>
      </c>
      <c r="P103" s="22"/>
      <c r="W103" s="34"/>
    </row>
    <row r="104" spans="2:23" ht="20.25" customHeight="1" x14ac:dyDescent="0.35">
      <c r="B104" s="15">
        <v>19</v>
      </c>
      <c r="C104" s="16">
        <f t="shared" si="42"/>
        <v>0</v>
      </c>
      <c r="D104" s="17"/>
      <c r="E104" s="29" t="str">
        <f t="shared" si="49"/>
        <v/>
      </c>
      <c r="F104" s="29" t="str">
        <f t="shared" si="50"/>
        <v/>
      </c>
      <c r="G104" s="29" t="str">
        <f t="shared" si="51"/>
        <v/>
      </c>
      <c r="H104" s="29" t="str">
        <f t="shared" si="52"/>
        <v/>
      </c>
      <c r="I104" s="29" t="str">
        <f t="shared" si="53"/>
        <v/>
      </c>
      <c r="J104" s="29" t="str">
        <f t="shared" si="54"/>
        <v/>
      </c>
      <c r="K104" s="29" t="str">
        <f t="shared" si="44"/>
        <v/>
      </c>
      <c r="L104" s="29" t="str">
        <f t="shared" si="45"/>
        <v/>
      </c>
      <c r="M104" s="29" t="str">
        <f t="shared" si="46"/>
        <v/>
      </c>
      <c r="N104" s="27" t="str">
        <f t="shared" si="47"/>
        <v/>
      </c>
      <c r="O104" s="27" t="str">
        <f t="shared" si="48"/>
        <v/>
      </c>
      <c r="P104" s="22"/>
      <c r="W104" s="34"/>
    </row>
    <row r="105" spans="2:23" ht="20.25" customHeight="1" x14ac:dyDescent="0.35">
      <c r="B105" s="15">
        <v>20</v>
      </c>
      <c r="C105" s="16">
        <f t="shared" si="42"/>
        <v>0</v>
      </c>
      <c r="D105" s="17"/>
      <c r="E105" s="29" t="str">
        <f t="shared" si="49"/>
        <v/>
      </c>
      <c r="F105" s="29" t="str">
        <f t="shared" si="50"/>
        <v/>
      </c>
      <c r="G105" s="29" t="str">
        <f t="shared" si="51"/>
        <v/>
      </c>
      <c r="H105" s="29" t="str">
        <f t="shared" si="52"/>
        <v/>
      </c>
      <c r="I105" s="29" t="str">
        <f t="shared" si="53"/>
        <v/>
      </c>
      <c r="J105" s="29" t="str">
        <f t="shared" si="54"/>
        <v/>
      </c>
      <c r="K105" s="29" t="str">
        <f t="shared" si="44"/>
        <v/>
      </c>
      <c r="L105" s="29" t="str">
        <f t="shared" si="45"/>
        <v/>
      </c>
      <c r="M105" s="29" t="str">
        <f t="shared" si="46"/>
        <v/>
      </c>
      <c r="N105" s="27" t="str">
        <f t="shared" si="47"/>
        <v/>
      </c>
      <c r="O105" s="27" t="str">
        <f t="shared" si="48"/>
        <v/>
      </c>
      <c r="P105" s="22"/>
      <c r="W105" s="34"/>
    </row>
    <row r="106" spans="2:23" ht="20.25" customHeight="1" x14ac:dyDescent="0.35">
      <c r="B106" s="15">
        <v>21</v>
      </c>
      <c r="C106" s="16">
        <f t="shared" si="42"/>
        <v>0</v>
      </c>
      <c r="D106" s="17"/>
      <c r="E106" s="29" t="str">
        <f t="shared" ref="E106:H110" si="55">IF(OR(E39=0,E39=""),"",(K39/E39))</f>
        <v/>
      </c>
      <c r="F106" s="29" t="str">
        <f t="shared" si="55"/>
        <v/>
      </c>
      <c r="G106" s="29" t="str">
        <f t="shared" si="55"/>
        <v/>
      </c>
      <c r="H106" s="29" t="str">
        <f t="shared" si="55"/>
        <v/>
      </c>
      <c r="I106" s="29" t="str">
        <f>IF(OR(I39=0,I39=""),"",(P39/I39))</f>
        <v/>
      </c>
      <c r="J106" s="29" t="str">
        <f>IF(OR(J39=0,J39=""),"",(#REF!/J39))</f>
        <v/>
      </c>
      <c r="K106" s="29" t="str">
        <f t="shared" si="44"/>
        <v/>
      </c>
      <c r="L106" s="29" t="str">
        <f t="shared" si="45"/>
        <v/>
      </c>
      <c r="M106" s="29" t="str">
        <f t="shared" si="46"/>
        <v/>
      </c>
      <c r="N106" s="27" t="str">
        <f t="shared" si="47"/>
        <v/>
      </c>
      <c r="O106" s="27" t="str">
        <f t="shared" si="48"/>
        <v/>
      </c>
      <c r="P106" s="22"/>
      <c r="W106" s="34"/>
    </row>
    <row r="107" spans="2:23" ht="20.25" customHeight="1" x14ac:dyDescent="0.35">
      <c r="B107" s="15">
        <v>22</v>
      </c>
      <c r="C107" s="16">
        <f t="shared" si="42"/>
        <v>0</v>
      </c>
      <c r="D107" s="17"/>
      <c r="E107" s="29" t="str">
        <f t="shared" si="55"/>
        <v/>
      </c>
      <c r="F107" s="29" t="str">
        <f t="shared" si="55"/>
        <v/>
      </c>
      <c r="G107" s="29" t="str">
        <f t="shared" si="55"/>
        <v/>
      </c>
      <c r="H107" s="29" t="str">
        <f t="shared" si="55"/>
        <v/>
      </c>
      <c r="I107" s="29" t="str">
        <f>IF(OR(I40=0,I40=""),"",(P40/I40))</f>
        <v/>
      </c>
      <c r="J107" s="29" t="str">
        <f>IF(OR(J40=0,J40=""),"",(#REF!/J40))</f>
        <v/>
      </c>
      <c r="K107" s="29" t="str">
        <f t="shared" si="44"/>
        <v/>
      </c>
      <c r="L107" s="29" t="str">
        <f t="shared" si="45"/>
        <v/>
      </c>
      <c r="M107" s="29" t="str">
        <f t="shared" si="46"/>
        <v/>
      </c>
      <c r="N107" s="27" t="str">
        <f t="shared" si="47"/>
        <v/>
      </c>
      <c r="O107" s="27" t="str">
        <f t="shared" si="48"/>
        <v/>
      </c>
      <c r="P107" s="22"/>
      <c r="W107" s="34"/>
    </row>
    <row r="108" spans="2:23" ht="20.25" customHeight="1" x14ac:dyDescent="0.35">
      <c r="B108" s="15">
        <v>23</v>
      </c>
      <c r="C108" s="16">
        <f t="shared" si="42"/>
        <v>0</v>
      </c>
      <c r="D108" s="17"/>
      <c r="E108" s="29" t="str">
        <f t="shared" si="55"/>
        <v/>
      </c>
      <c r="F108" s="29" t="str">
        <f t="shared" si="55"/>
        <v/>
      </c>
      <c r="G108" s="29" t="str">
        <f t="shared" si="55"/>
        <v/>
      </c>
      <c r="H108" s="29" t="str">
        <f t="shared" si="55"/>
        <v/>
      </c>
      <c r="I108" s="29" t="str">
        <f>IF(OR(I41=0,I41=""),"",(P41/I41))</f>
        <v/>
      </c>
      <c r="J108" s="29" t="str">
        <f>IF(OR(J41=0,J41=""),"",(#REF!/J41))</f>
        <v/>
      </c>
      <c r="K108" s="29" t="str">
        <f t="shared" si="44"/>
        <v/>
      </c>
      <c r="L108" s="29" t="str">
        <f t="shared" si="45"/>
        <v/>
      </c>
      <c r="M108" s="29" t="str">
        <f t="shared" si="46"/>
        <v/>
      </c>
      <c r="N108" s="27" t="str">
        <f t="shared" si="47"/>
        <v/>
      </c>
      <c r="O108" s="27" t="str">
        <f t="shared" si="48"/>
        <v/>
      </c>
      <c r="P108" s="22"/>
      <c r="W108" s="34"/>
    </row>
    <row r="109" spans="2:23" ht="20.25" customHeight="1" x14ac:dyDescent="0.35">
      <c r="B109" s="15">
        <v>24</v>
      </c>
      <c r="C109" s="16">
        <f t="shared" si="42"/>
        <v>0</v>
      </c>
      <c r="D109" s="17"/>
      <c r="E109" s="29" t="str">
        <f t="shared" si="55"/>
        <v/>
      </c>
      <c r="F109" s="29" t="str">
        <f t="shared" si="55"/>
        <v/>
      </c>
      <c r="G109" s="29" t="str">
        <f t="shared" si="55"/>
        <v/>
      </c>
      <c r="H109" s="29" t="str">
        <f t="shared" si="55"/>
        <v/>
      </c>
      <c r="I109" s="29" t="str">
        <f>IF(OR(I42=0,I42=""),"",(P42/I42))</f>
        <v/>
      </c>
      <c r="J109" s="29" t="str">
        <f>IF(OR(J42=0,J42=""),"",(#REF!/J42))</f>
        <v/>
      </c>
      <c r="K109" s="29" t="str">
        <f t="shared" si="44"/>
        <v/>
      </c>
      <c r="L109" s="29" t="str">
        <f t="shared" si="45"/>
        <v/>
      </c>
      <c r="M109" s="29" t="str">
        <f t="shared" si="46"/>
        <v/>
      </c>
      <c r="N109" s="27" t="str">
        <f t="shared" si="47"/>
        <v/>
      </c>
      <c r="O109" s="27" t="str">
        <f t="shared" si="48"/>
        <v/>
      </c>
      <c r="P109" s="22"/>
      <c r="W109" s="34"/>
    </row>
    <row r="110" spans="2:23" ht="20.25" customHeight="1" x14ac:dyDescent="0.35">
      <c r="B110" s="15">
        <v>25</v>
      </c>
      <c r="C110" s="16">
        <f t="shared" si="42"/>
        <v>0</v>
      </c>
      <c r="D110" s="17"/>
      <c r="E110" s="29" t="str">
        <f t="shared" si="55"/>
        <v/>
      </c>
      <c r="F110" s="29" t="str">
        <f t="shared" si="55"/>
        <v/>
      </c>
      <c r="G110" s="29" t="str">
        <f t="shared" si="55"/>
        <v/>
      </c>
      <c r="H110" s="29" t="str">
        <f t="shared" si="55"/>
        <v/>
      </c>
      <c r="I110" s="29" t="str">
        <f>IF(OR(I43=0,I43=""),"",(P43/I43))</f>
        <v/>
      </c>
      <c r="J110" s="29" t="str">
        <f>IF(OR(J43=0,J43=""),"",(#REF!/J43))</f>
        <v/>
      </c>
      <c r="K110" s="29" t="str">
        <f t="shared" si="44"/>
        <v/>
      </c>
      <c r="L110" s="29" t="str">
        <f t="shared" si="45"/>
        <v/>
      </c>
      <c r="M110" s="29" t="str">
        <f t="shared" si="46"/>
        <v/>
      </c>
      <c r="N110" s="27" t="str">
        <f t="shared" si="47"/>
        <v/>
      </c>
      <c r="O110" s="27" t="str">
        <f t="shared" si="48"/>
        <v/>
      </c>
      <c r="P110" s="22"/>
      <c r="W110" s="34"/>
    </row>
    <row r="111" spans="2:23" ht="20.25" customHeight="1" x14ac:dyDescent="0.35">
      <c r="B111" s="19"/>
      <c r="C111" s="20"/>
      <c r="D111" s="20"/>
      <c r="W111" s="34"/>
    </row>
    <row r="112" spans="2:23" ht="15.5" x14ac:dyDescent="0.35">
      <c r="B112" s="46" t="s">
        <v>26</v>
      </c>
      <c r="C112" s="47"/>
      <c r="D112" s="47"/>
      <c r="R112" s="21"/>
      <c r="S112" s="21"/>
      <c r="T112" s="21"/>
      <c r="U112" s="21"/>
      <c r="V112" s="21"/>
      <c r="W112" s="35"/>
    </row>
    <row r="113" spans="2:16" ht="13" x14ac:dyDescent="0.35">
      <c r="P113" s="22"/>
    </row>
    <row r="114" spans="2:16" s="38" customFormat="1" ht="15.65" customHeight="1" x14ac:dyDescent="0.3">
      <c r="B114" s="62" t="s">
        <v>27</v>
      </c>
      <c r="C114" s="62"/>
      <c r="D114" s="62"/>
      <c r="E114" s="62"/>
      <c r="F114" s="62"/>
      <c r="G114" s="62"/>
      <c r="H114" s="62"/>
      <c r="I114" s="62"/>
      <c r="J114" s="62"/>
      <c r="P114" s="22"/>
    </row>
    <row r="115" spans="2:16" s="38" customFormat="1" ht="14.5" customHeight="1" x14ac:dyDescent="0.3">
      <c r="B115" s="62"/>
      <c r="C115" s="62"/>
      <c r="D115" s="62"/>
      <c r="E115" s="62"/>
      <c r="F115" s="62"/>
      <c r="G115" s="62"/>
      <c r="H115" s="62"/>
      <c r="I115" s="62"/>
      <c r="J115" s="62"/>
      <c r="P115" s="22"/>
    </row>
    <row r="116" spans="2:16" ht="15.5" x14ac:dyDescent="0.35">
      <c r="B116" s="37"/>
      <c r="C116" s="37"/>
      <c r="D116" s="37"/>
      <c r="E116" s="37"/>
      <c r="F116" s="37"/>
      <c r="G116" s="37"/>
      <c r="H116" s="37"/>
      <c r="I116" s="37"/>
      <c r="J116" s="37"/>
    </row>
    <row r="117" spans="2:16" ht="17.149999999999999" customHeight="1" x14ac:dyDescent="0.35">
      <c r="B117" s="63" t="s">
        <v>29</v>
      </c>
      <c r="C117" s="63"/>
      <c r="D117" s="63"/>
      <c r="E117" s="63"/>
      <c r="F117" s="63"/>
      <c r="G117" s="63"/>
      <c r="H117" s="63"/>
      <c r="I117" s="37"/>
      <c r="J117" s="37"/>
    </row>
    <row r="118" spans="2:16" ht="15.5" x14ac:dyDescent="0.35">
      <c r="B118" s="37"/>
      <c r="C118" s="37"/>
      <c r="D118" s="37"/>
      <c r="E118" s="37"/>
      <c r="F118" s="37"/>
      <c r="G118" s="37"/>
      <c r="H118" s="37"/>
      <c r="I118" s="37"/>
      <c r="J118" s="37"/>
    </row>
    <row r="119" spans="2:16" ht="13" x14ac:dyDescent="0.35">
      <c r="B119" s="7" t="s">
        <v>56</v>
      </c>
      <c r="C119" s="7" t="s">
        <v>57</v>
      </c>
    </row>
  </sheetData>
  <mergeCells count="36">
    <mergeCell ref="O15:P15"/>
    <mergeCell ref="K16:P16"/>
    <mergeCell ref="B117:H117"/>
    <mergeCell ref="B1:P1"/>
    <mergeCell ref="D10:F10"/>
    <mergeCell ref="D11:F11"/>
    <mergeCell ref="D12:F12"/>
    <mergeCell ref="B114:J115"/>
    <mergeCell ref="D8:I8"/>
    <mergeCell ref="B112:D112"/>
    <mergeCell ref="D4:I4"/>
    <mergeCell ref="D5:I5"/>
    <mergeCell ref="D6:I6"/>
    <mergeCell ref="D7:I7"/>
    <mergeCell ref="B10:C10"/>
    <mergeCell ref="B11:C11"/>
    <mergeCell ref="I15:J15"/>
    <mergeCell ref="C16:C17"/>
    <mergeCell ref="B12:C12"/>
    <mergeCell ref="B13:C13"/>
    <mergeCell ref="B14:C14"/>
    <mergeCell ref="D16:D17"/>
    <mergeCell ref="E16:J16"/>
    <mergeCell ref="D13:F13"/>
    <mergeCell ref="D14:F14"/>
    <mergeCell ref="B16:B17"/>
    <mergeCell ref="B48:B49"/>
    <mergeCell ref="C48:C49"/>
    <mergeCell ref="D48:D49"/>
    <mergeCell ref="E48:I48"/>
    <mergeCell ref="J48:P48"/>
    <mergeCell ref="B83:B84"/>
    <mergeCell ref="C83:C84"/>
    <mergeCell ref="D83:D84"/>
    <mergeCell ref="E83:J83"/>
    <mergeCell ref="K83:O83"/>
  </mergeCells>
  <hyperlinks>
    <hyperlink ref="D8" r:id="rId1" xr:uid="{75336540-ABEB-4DCB-8E3B-6413B873CA8D}"/>
  </hyperlinks>
  <printOptions horizontalCentered="1" verticalCentered="1"/>
  <pageMargins left="0.16" right="0.17" top="0.35" bottom="0.4" header="0" footer="0"/>
  <pageSetup scale="38" firstPageNumber="0" orientation="landscape" r:id="rId2"/>
  <headerFooter alignWithMargins="0">
    <oddHeader>&amp;L&amp;F&amp;C&amp;D&amp;R&amp;A</oddHeader>
    <oddFooter>&amp;L&amp;Z&amp;R&amp;14&amp;P</oddFooter>
  </headerFooter>
  <rowBreaks count="1" manualBreakCount="1">
    <brk id="45" min="1" max="16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42737-0C46-451A-8459-DD7CB79364E4}">
  <sheetPr filterMode="1"/>
  <dimension ref="A1:W119"/>
  <sheetViews>
    <sheetView tabSelected="1" zoomScale="70" zoomScaleNormal="70" zoomScaleSheetLayoutView="85" workbookViewId="0">
      <selection activeCell="B119" sqref="B119:C119"/>
    </sheetView>
  </sheetViews>
  <sheetFormatPr defaultColWidth="11.453125" defaultRowHeight="12.5" x14ac:dyDescent="0.35"/>
  <cols>
    <col min="1" max="1" width="11.453125" style="1"/>
    <col min="2" max="2" width="11.54296875" style="1" customWidth="1"/>
    <col min="3" max="3" width="52.81640625" style="1" customWidth="1"/>
    <col min="4" max="4" width="18.453125" style="1" customWidth="1"/>
    <col min="5" max="6" width="17.453125" style="1" customWidth="1"/>
    <col min="7" max="7" width="28.453125" style="1" customWidth="1"/>
    <col min="8" max="17" width="17.453125" style="1" customWidth="1"/>
    <col min="18" max="23" width="8.453125" style="1" customWidth="1"/>
    <col min="24" max="26" width="11.453125" style="1"/>
    <col min="27" max="33" width="13.453125" style="1" customWidth="1"/>
    <col min="34" max="255" width="11.453125" style="1"/>
    <col min="256" max="256" width="6.453125" style="1" customWidth="1"/>
    <col min="257" max="257" width="59.453125" style="1" customWidth="1"/>
    <col min="258" max="258" width="18.453125" style="1" customWidth="1"/>
    <col min="259" max="260" width="17.453125" style="1" customWidth="1"/>
    <col min="261" max="261" width="28.453125" style="1" customWidth="1"/>
    <col min="262" max="273" width="17.453125" style="1" customWidth="1"/>
    <col min="274" max="279" width="8.453125" style="1" customWidth="1"/>
    <col min="280" max="282" width="11.453125" style="1"/>
    <col min="283" max="289" width="13.453125" style="1" customWidth="1"/>
    <col min="290" max="511" width="11.453125" style="1"/>
    <col min="512" max="512" width="6.453125" style="1" customWidth="1"/>
    <col min="513" max="513" width="59.453125" style="1" customWidth="1"/>
    <col min="514" max="514" width="18.453125" style="1" customWidth="1"/>
    <col min="515" max="516" width="17.453125" style="1" customWidth="1"/>
    <col min="517" max="517" width="28.453125" style="1" customWidth="1"/>
    <col min="518" max="529" width="17.453125" style="1" customWidth="1"/>
    <col min="530" max="535" width="8.453125" style="1" customWidth="1"/>
    <col min="536" max="538" width="11.453125" style="1"/>
    <col min="539" max="545" width="13.453125" style="1" customWidth="1"/>
    <col min="546" max="767" width="11.453125" style="1"/>
    <col min="768" max="768" width="6.453125" style="1" customWidth="1"/>
    <col min="769" max="769" width="59.453125" style="1" customWidth="1"/>
    <col min="770" max="770" width="18.453125" style="1" customWidth="1"/>
    <col min="771" max="772" width="17.453125" style="1" customWidth="1"/>
    <col min="773" max="773" width="28.453125" style="1" customWidth="1"/>
    <col min="774" max="785" width="17.453125" style="1" customWidth="1"/>
    <col min="786" max="791" width="8.453125" style="1" customWidth="1"/>
    <col min="792" max="794" width="11.453125" style="1"/>
    <col min="795" max="801" width="13.453125" style="1" customWidth="1"/>
    <col min="802" max="1023" width="11.453125" style="1"/>
    <col min="1024" max="1024" width="6.453125" style="1" customWidth="1"/>
    <col min="1025" max="1025" width="59.453125" style="1" customWidth="1"/>
    <col min="1026" max="1026" width="18.453125" style="1" customWidth="1"/>
    <col min="1027" max="1028" width="17.453125" style="1" customWidth="1"/>
    <col min="1029" max="1029" width="28.453125" style="1" customWidth="1"/>
    <col min="1030" max="1041" width="17.453125" style="1" customWidth="1"/>
    <col min="1042" max="1047" width="8.453125" style="1" customWidth="1"/>
    <col min="1048" max="1050" width="11.453125" style="1"/>
    <col min="1051" max="1057" width="13.453125" style="1" customWidth="1"/>
    <col min="1058" max="1279" width="11.453125" style="1"/>
    <col min="1280" max="1280" width="6.453125" style="1" customWidth="1"/>
    <col min="1281" max="1281" width="59.453125" style="1" customWidth="1"/>
    <col min="1282" max="1282" width="18.453125" style="1" customWidth="1"/>
    <col min="1283" max="1284" width="17.453125" style="1" customWidth="1"/>
    <col min="1285" max="1285" width="28.453125" style="1" customWidth="1"/>
    <col min="1286" max="1297" width="17.453125" style="1" customWidth="1"/>
    <col min="1298" max="1303" width="8.453125" style="1" customWidth="1"/>
    <col min="1304" max="1306" width="11.453125" style="1"/>
    <col min="1307" max="1313" width="13.453125" style="1" customWidth="1"/>
    <col min="1314" max="1535" width="11.453125" style="1"/>
    <col min="1536" max="1536" width="6.453125" style="1" customWidth="1"/>
    <col min="1537" max="1537" width="59.453125" style="1" customWidth="1"/>
    <col min="1538" max="1538" width="18.453125" style="1" customWidth="1"/>
    <col min="1539" max="1540" width="17.453125" style="1" customWidth="1"/>
    <col min="1541" max="1541" width="28.453125" style="1" customWidth="1"/>
    <col min="1542" max="1553" width="17.453125" style="1" customWidth="1"/>
    <col min="1554" max="1559" width="8.453125" style="1" customWidth="1"/>
    <col min="1560" max="1562" width="11.453125" style="1"/>
    <col min="1563" max="1569" width="13.453125" style="1" customWidth="1"/>
    <col min="1570" max="1791" width="11.453125" style="1"/>
    <col min="1792" max="1792" width="6.453125" style="1" customWidth="1"/>
    <col min="1793" max="1793" width="59.453125" style="1" customWidth="1"/>
    <col min="1794" max="1794" width="18.453125" style="1" customWidth="1"/>
    <col min="1795" max="1796" width="17.453125" style="1" customWidth="1"/>
    <col min="1797" max="1797" width="28.453125" style="1" customWidth="1"/>
    <col min="1798" max="1809" width="17.453125" style="1" customWidth="1"/>
    <col min="1810" max="1815" width="8.453125" style="1" customWidth="1"/>
    <col min="1816" max="1818" width="11.453125" style="1"/>
    <col min="1819" max="1825" width="13.453125" style="1" customWidth="1"/>
    <col min="1826" max="2047" width="11.453125" style="1"/>
    <col min="2048" max="2048" width="6.453125" style="1" customWidth="1"/>
    <col min="2049" max="2049" width="59.453125" style="1" customWidth="1"/>
    <col min="2050" max="2050" width="18.453125" style="1" customWidth="1"/>
    <col min="2051" max="2052" width="17.453125" style="1" customWidth="1"/>
    <col min="2053" max="2053" width="28.453125" style="1" customWidth="1"/>
    <col min="2054" max="2065" width="17.453125" style="1" customWidth="1"/>
    <col min="2066" max="2071" width="8.453125" style="1" customWidth="1"/>
    <col min="2072" max="2074" width="11.453125" style="1"/>
    <col min="2075" max="2081" width="13.453125" style="1" customWidth="1"/>
    <col min="2082" max="2303" width="11.453125" style="1"/>
    <col min="2304" max="2304" width="6.453125" style="1" customWidth="1"/>
    <col min="2305" max="2305" width="59.453125" style="1" customWidth="1"/>
    <col min="2306" max="2306" width="18.453125" style="1" customWidth="1"/>
    <col min="2307" max="2308" width="17.453125" style="1" customWidth="1"/>
    <col min="2309" max="2309" width="28.453125" style="1" customWidth="1"/>
    <col min="2310" max="2321" width="17.453125" style="1" customWidth="1"/>
    <col min="2322" max="2327" width="8.453125" style="1" customWidth="1"/>
    <col min="2328" max="2330" width="11.453125" style="1"/>
    <col min="2331" max="2337" width="13.453125" style="1" customWidth="1"/>
    <col min="2338" max="2559" width="11.453125" style="1"/>
    <col min="2560" max="2560" width="6.453125" style="1" customWidth="1"/>
    <col min="2561" max="2561" width="59.453125" style="1" customWidth="1"/>
    <col min="2562" max="2562" width="18.453125" style="1" customWidth="1"/>
    <col min="2563" max="2564" width="17.453125" style="1" customWidth="1"/>
    <col min="2565" max="2565" width="28.453125" style="1" customWidth="1"/>
    <col min="2566" max="2577" width="17.453125" style="1" customWidth="1"/>
    <col min="2578" max="2583" width="8.453125" style="1" customWidth="1"/>
    <col min="2584" max="2586" width="11.453125" style="1"/>
    <col min="2587" max="2593" width="13.453125" style="1" customWidth="1"/>
    <col min="2594" max="2815" width="11.453125" style="1"/>
    <col min="2816" max="2816" width="6.453125" style="1" customWidth="1"/>
    <col min="2817" max="2817" width="59.453125" style="1" customWidth="1"/>
    <col min="2818" max="2818" width="18.453125" style="1" customWidth="1"/>
    <col min="2819" max="2820" width="17.453125" style="1" customWidth="1"/>
    <col min="2821" max="2821" width="28.453125" style="1" customWidth="1"/>
    <col min="2822" max="2833" width="17.453125" style="1" customWidth="1"/>
    <col min="2834" max="2839" width="8.453125" style="1" customWidth="1"/>
    <col min="2840" max="2842" width="11.453125" style="1"/>
    <col min="2843" max="2849" width="13.453125" style="1" customWidth="1"/>
    <col min="2850" max="3071" width="11.453125" style="1"/>
    <col min="3072" max="3072" width="6.453125" style="1" customWidth="1"/>
    <col min="3073" max="3073" width="59.453125" style="1" customWidth="1"/>
    <col min="3074" max="3074" width="18.453125" style="1" customWidth="1"/>
    <col min="3075" max="3076" width="17.453125" style="1" customWidth="1"/>
    <col min="3077" max="3077" width="28.453125" style="1" customWidth="1"/>
    <col min="3078" max="3089" width="17.453125" style="1" customWidth="1"/>
    <col min="3090" max="3095" width="8.453125" style="1" customWidth="1"/>
    <col min="3096" max="3098" width="11.453125" style="1"/>
    <col min="3099" max="3105" width="13.453125" style="1" customWidth="1"/>
    <col min="3106" max="3327" width="11.453125" style="1"/>
    <col min="3328" max="3328" width="6.453125" style="1" customWidth="1"/>
    <col min="3329" max="3329" width="59.453125" style="1" customWidth="1"/>
    <col min="3330" max="3330" width="18.453125" style="1" customWidth="1"/>
    <col min="3331" max="3332" width="17.453125" style="1" customWidth="1"/>
    <col min="3333" max="3333" width="28.453125" style="1" customWidth="1"/>
    <col min="3334" max="3345" width="17.453125" style="1" customWidth="1"/>
    <col min="3346" max="3351" width="8.453125" style="1" customWidth="1"/>
    <col min="3352" max="3354" width="11.453125" style="1"/>
    <col min="3355" max="3361" width="13.453125" style="1" customWidth="1"/>
    <col min="3362" max="3583" width="11.453125" style="1"/>
    <col min="3584" max="3584" width="6.453125" style="1" customWidth="1"/>
    <col min="3585" max="3585" width="59.453125" style="1" customWidth="1"/>
    <col min="3586" max="3586" width="18.453125" style="1" customWidth="1"/>
    <col min="3587" max="3588" width="17.453125" style="1" customWidth="1"/>
    <col min="3589" max="3589" width="28.453125" style="1" customWidth="1"/>
    <col min="3590" max="3601" width="17.453125" style="1" customWidth="1"/>
    <col min="3602" max="3607" width="8.453125" style="1" customWidth="1"/>
    <col min="3608" max="3610" width="11.453125" style="1"/>
    <col min="3611" max="3617" width="13.453125" style="1" customWidth="1"/>
    <col min="3618" max="3839" width="11.453125" style="1"/>
    <col min="3840" max="3840" width="6.453125" style="1" customWidth="1"/>
    <col min="3841" max="3841" width="59.453125" style="1" customWidth="1"/>
    <col min="3842" max="3842" width="18.453125" style="1" customWidth="1"/>
    <col min="3843" max="3844" width="17.453125" style="1" customWidth="1"/>
    <col min="3845" max="3845" width="28.453125" style="1" customWidth="1"/>
    <col min="3846" max="3857" width="17.453125" style="1" customWidth="1"/>
    <col min="3858" max="3863" width="8.453125" style="1" customWidth="1"/>
    <col min="3864" max="3866" width="11.453125" style="1"/>
    <col min="3867" max="3873" width="13.453125" style="1" customWidth="1"/>
    <col min="3874" max="4095" width="11.453125" style="1"/>
    <col min="4096" max="4096" width="6.453125" style="1" customWidth="1"/>
    <col min="4097" max="4097" width="59.453125" style="1" customWidth="1"/>
    <col min="4098" max="4098" width="18.453125" style="1" customWidth="1"/>
    <col min="4099" max="4100" width="17.453125" style="1" customWidth="1"/>
    <col min="4101" max="4101" width="28.453125" style="1" customWidth="1"/>
    <col min="4102" max="4113" width="17.453125" style="1" customWidth="1"/>
    <col min="4114" max="4119" width="8.453125" style="1" customWidth="1"/>
    <col min="4120" max="4122" width="11.453125" style="1"/>
    <col min="4123" max="4129" width="13.453125" style="1" customWidth="1"/>
    <col min="4130" max="4351" width="11.453125" style="1"/>
    <col min="4352" max="4352" width="6.453125" style="1" customWidth="1"/>
    <col min="4353" max="4353" width="59.453125" style="1" customWidth="1"/>
    <col min="4354" max="4354" width="18.453125" style="1" customWidth="1"/>
    <col min="4355" max="4356" width="17.453125" style="1" customWidth="1"/>
    <col min="4357" max="4357" width="28.453125" style="1" customWidth="1"/>
    <col min="4358" max="4369" width="17.453125" style="1" customWidth="1"/>
    <col min="4370" max="4375" width="8.453125" style="1" customWidth="1"/>
    <col min="4376" max="4378" width="11.453125" style="1"/>
    <col min="4379" max="4385" width="13.453125" style="1" customWidth="1"/>
    <col min="4386" max="4607" width="11.453125" style="1"/>
    <col min="4608" max="4608" width="6.453125" style="1" customWidth="1"/>
    <col min="4609" max="4609" width="59.453125" style="1" customWidth="1"/>
    <col min="4610" max="4610" width="18.453125" style="1" customWidth="1"/>
    <col min="4611" max="4612" width="17.453125" style="1" customWidth="1"/>
    <col min="4613" max="4613" width="28.453125" style="1" customWidth="1"/>
    <col min="4614" max="4625" width="17.453125" style="1" customWidth="1"/>
    <col min="4626" max="4631" width="8.453125" style="1" customWidth="1"/>
    <col min="4632" max="4634" width="11.453125" style="1"/>
    <col min="4635" max="4641" width="13.453125" style="1" customWidth="1"/>
    <col min="4642" max="4863" width="11.453125" style="1"/>
    <col min="4864" max="4864" width="6.453125" style="1" customWidth="1"/>
    <col min="4865" max="4865" width="59.453125" style="1" customWidth="1"/>
    <col min="4866" max="4866" width="18.453125" style="1" customWidth="1"/>
    <col min="4867" max="4868" width="17.453125" style="1" customWidth="1"/>
    <col min="4869" max="4869" width="28.453125" style="1" customWidth="1"/>
    <col min="4870" max="4881" width="17.453125" style="1" customWidth="1"/>
    <col min="4882" max="4887" width="8.453125" style="1" customWidth="1"/>
    <col min="4888" max="4890" width="11.453125" style="1"/>
    <col min="4891" max="4897" width="13.453125" style="1" customWidth="1"/>
    <col min="4898" max="5119" width="11.453125" style="1"/>
    <col min="5120" max="5120" width="6.453125" style="1" customWidth="1"/>
    <col min="5121" max="5121" width="59.453125" style="1" customWidth="1"/>
    <col min="5122" max="5122" width="18.453125" style="1" customWidth="1"/>
    <col min="5123" max="5124" width="17.453125" style="1" customWidth="1"/>
    <col min="5125" max="5125" width="28.453125" style="1" customWidth="1"/>
    <col min="5126" max="5137" width="17.453125" style="1" customWidth="1"/>
    <col min="5138" max="5143" width="8.453125" style="1" customWidth="1"/>
    <col min="5144" max="5146" width="11.453125" style="1"/>
    <col min="5147" max="5153" width="13.453125" style="1" customWidth="1"/>
    <col min="5154" max="5375" width="11.453125" style="1"/>
    <col min="5376" max="5376" width="6.453125" style="1" customWidth="1"/>
    <col min="5377" max="5377" width="59.453125" style="1" customWidth="1"/>
    <col min="5378" max="5378" width="18.453125" style="1" customWidth="1"/>
    <col min="5379" max="5380" width="17.453125" style="1" customWidth="1"/>
    <col min="5381" max="5381" width="28.453125" style="1" customWidth="1"/>
    <col min="5382" max="5393" width="17.453125" style="1" customWidth="1"/>
    <col min="5394" max="5399" width="8.453125" style="1" customWidth="1"/>
    <col min="5400" max="5402" width="11.453125" style="1"/>
    <col min="5403" max="5409" width="13.453125" style="1" customWidth="1"/>
    <col min="5410" max="5631" width="11.453125" style="1"/>
    <col min="5632" max="5632" width="6.453125" style="1" customWidth="1"/>
    <col min="5633" max="5633" width="59.453125" style="1" customWidth="1"/>
    <col min="5634" max="5634" width="18.453125" style="1" customWidth="1"/>
    <col min="5635" max="5636" width="17.453125" style="1" customWidth="1"/>
    <col min="5637" max="5637" width="28.453125" style="1" customWidth="1"/>
    <col min="5638" max="5649" width="17.453125" style="1" customWidth="1"/>
    <col min="5650" max="5655" width="8.453125" style="1" customWidth="1"/>
    <col min="5656" max="5658" width="11.453125" style="1"/>
    <col min="5659" max="5665" width="13.453125" style="1" customWidth="1"/>
    <col min="5666" max="5887" width="11.453125" style="1"/>
    <col min="5888" max="5888" width="6.453125" style="1" customWidth="1"/>
    <col min="5889" max="5889" width="59.453125" style="1" customWidth="1"/>
    <col min="5890" max="5890" width="18.453125" style="1" customWidth="1"/>
    <col min="5891" max="5892" width="17.453125" style="1" customWidth="1"/>
    <col min="5893" max="5893" width="28.453125" style="1" customWidth="1"/>
    <col min="5894" max="5905" width="17.453125" style="1" customWidth="1"/>
    <col min="5906" max="5911" width="8.453125" style="1" customWidth="1"/>
    <col min="5912" max="5914" width="11.453125" style="1"/>
    <col min="5915" max="5921" width="13.453125" style="1" customWidth="1"/>
    <col min="5922" max="6143" width="11.453125" style="1"/>
    <col min="6144" max="6144" width="6.453125" style="1" customWidth="1"/>
    <col min="6145" max="6145" width="59.453125" style="1" customWidth="1"/>
    <col min="6146" max="6146" width="18.453125" style="1" customWidth="1"/>
    <col min="6147" max="6148" width="17.453125" style="1" customWidth="1"/>
    <col min="6149" max="6149" width="28.453125" style="1" customWidth="1"/>
    <col min="6150" max="6161" width="17.453125" style="1" customWidth="1"/>
    <col min="6162" max="6167" width="8.453125" style="1" customWidth="1"/>
    <col min="6168" max="6170" width="11.453125" style="1"/>
    <col min="6171" max="6177" width="13.453125" style="1" customWidth="1"/>
    <col min="6178" max="6399" width="11.453125" style="1"/>
    <col min="6400" max="6400" width="6.453125" style="1" customWidth="1"/>
    <col min="6401" max="6401" width="59.453125" style="1" customWidth="1"/>
    <col min="6402" max="6402" width="18.453125" style="1" customWidth="1"/>
    <col min="6403" max="6404" width="17.453125" style="1" customWidth="1"/>
    <col min="6405" max="6405" width="28.453125" style="1" customWidth="1"/>
    <col min="6406" max="6417" width="17.453125" style="1" customWidth="1"/>
    <col min="6418" max="6423" width="8.453125" style="1" customWidth="1"/>
    <col min="6424" max="6426" width="11.453125" style="1"/>
    <col min="6427" max="6433" width="13.453125" style="1" customWidth="1"/>
    <col min="6434" max="6655" width="11.453125" style="1"/>
    <col min="6656" max="6656" width="6.453125" style="1" customWidth="1"/>
    <col min="6657" max="6657" width="59.453125" style="1" customWidth="1"/>
    <col min="6658" max="6658" width="18.453125" style="1" customWidth="1"/>
    <col min="6659" max="6660" width="17.453125" style="1" customWidth="1"/>
    <col min="6661" max="6661" width="28.453125" style="1" customWidth="1"/>
    <col min="6662" max="6673" width="17.453125" style="1" customWidth="1"/>
    <col min="6674" max="6679" width="8.453125" style="1" customWidth="1"/>
    <col min="6680" max="6682" width="11.453125" style="1"/>
    <col min="6683" max="6689" width="13.453125" style="1" customWidth="1"/>
    <col min="6690" max="6911" width="11.453125" style="1"/>
    <col min="6912" max="6912" width="6.453125" style="1" customWidth="1"/>
    <col min="6913" max="6913" width="59.453125" style="1" customWidth="1"/>
    <col min="6914" max="6914" width="18.453125" style="1" customWidth="1"/>
    <col min="6915" max="6916" width="17.453125" style="1" customWidth="1"/>
    <col min="6917" max="6917" width="28.453125" style="1" customWidth="1"/>
    <col min="6918" max="6929" width="17.453125" style="1" customWidth="1"/>
    <col min="6930" max="6935" width="8.453125" style="1" customWidth="1"/>
    <col min="6936" max="6938" width="11.453125" style="1"/>
    <col min="6939" max="6945" width="13.453125" style="1" customWidth="1"/>
    <col min="6946" max="7167" width="11.453125" style="1"/>
    <col min="7168" max="7168" width="6.453125" style="1" customWidth="1"/>
    <col min="7169" max="7169" width="59.453125" style="1" customWidth="1"/>
    <col min="7170" max="7170" width="18.453125" style="1" customWidth="1"/>
    <col min="7171" max="7172" width="17.453125" style="1" customWidth="1"/>
    <col min="7173" max="7173" width="28.453125" style="1" customWidth="1"/>
    <col min="7174" max="7185" width="17.453125" style="1" customWidth="1"/>
    <col min="7186" max="7191" width="8.453125" style="1" customWidth="1"/>
    <col min="7192" max="7194" width="11.453125" style="1"/>
    <col min="7195" max="7201" width="13.453125" style="1" customWidth="1"/>
    <col min="7202" max="7423" width="11.453125" style="1"/>
    <col min="7424" max="7424" width="6.453125" style="1" customWidth="1"/>
    <col min="7425" max="7425" width="59.453125" style="1" customWidth="1"/>
    <col min="7426" max="7426" width="18.453125" style="1" customWidth="1"/>
    <col min="7427" max="7428" width="17.453125" style="1" customWidth="1"/>
    <col min="7429" max="7429" width="28.453125" style="1" customWidth="1"/>
    <col min="7430" max="7441" width="17.453125" style="1" customWidth="1"/>
    <col min="7442" max="7447" width="8.453125" style="1" customWidth="1"/>
    <col min="7448" max="7450" width="11.453125" style="1"/>
    <col min="7451" max="7457" width="13.453125" style="1" customWidth="1"/>
    <col min="7458" max="7679" width="11.453125" style="1"/>
    <col min="7680" max="7680" width="6.453125" style="1" customWidth="1"/>
    <col min="7681" max="7681" width="59.453125" style="1" customWidth="1"/>
    <col min="7682" max="7682" width="18.453125" style="1" customWidth="1"/>
    <col min="7683" max="7684" width="17.453125" style="1" customWidth="1"/>
    <col min="7685" max="7685" width="28.453125" style="1" customWidth="1"/>
    <col min="7686" max="7697" width="17.453125" style="1" customWidth="1"/>
    <col min="7698" max="7703" width="8.453125" style="1" customWidth="1"/>
    <col min="7704" max="7706" width="11.453125" style="1"/>
    <col min="7707" max="7713" width="13.453125" style="1" customWidth="1"/>
    <col min="7714" max="7935" width="11.453125" style="1"/>
    <col min="7936" max="7936" width="6.453125" style="1" customWidth="1"/>
    <col min="7937" max="7937" width="59.453125" style="1" customWidth="1"/>
    <col min="7938" max="7938" width="18.453125" style="1" customWidth="1"/>
    <col min="7939" max="7940" width="17.453125" style="1" customWidth="1"/>
    <col min="7941" max="7941" width="28.453125" style="1" customWidth="1"/>
    <col min="7942" max="7953" width="17.453125" style="1" customWidth="1"/>
    <col min="7954" max="7959" width="8.453125" style="1" customWidth="1"/>
    <col min="7960" max="7962" width="11.453125" style="1"/>
    <col min="7963" max="7969" width="13.453125" style="1" customWidth="1"/>
    <col min="7970" max="8191" width="11.453125" style="1"/>
    <col min="8192" max="8192" width="6.453125" style="1" customWidth="1"/>
    <col min="8193" max="8193" width="59.453125" style="1" customWidth="1"/>
    <col min="8194" max="8194" width="18.453125" style="1" customWidth="1"/>
    <col min="8195" max="8196" width="17.453125" style="1" customWidth="1"/>
    <col min="8197" max="8197" width="28.453125" style="1" customWidth="1"/>
    <col min="8198" max="8209" width="17.453125" style="1" customWidth="1"/>
    <col min="8210" max="8215" width="8.453125" style="1" customWidth="1"/>
    <col min="8216" max="8218" width="11.453125" style="1"/>
    <col min="8219" max="8225" width="13.453125" style="1" customWidth="1"/>
    <col min="8226" max="8447" width="11.453125" style="1"/>
    <col min="8448" max="8448" width="6.453125" style="1" customWidth="1"/>
    <col min="8449" max="8449" width="59.453125" style="1" customWidth="1"/>
    <col min="8450" max="8450" width="18.453125" style="1" customWidth="1"/>
    <col min="8451" max="8452" width="17.453125" style="1" customWidth="1"/>
    <col min="8453" max="8453" width="28.453125" style="1" customWidth="1"/>
    <col min="8454" max="8465" width="17.453125" style="1" customWidth="1"/>
    <col min="8466" max="8471" width="8.453125" style="1" customWidth="1"/>
    <col min="8472" max="8474" width="11.453125" style="1"/>
    <col min="8475" max="8481" width="13.453125" style="1" customWidth="1"/>
    <col min="8482" max="8703" width="11.453125" style="1"/>
    <col min="8704" max="8704" width="6.453125" style="1" customWidth="1"/>
    <col min="8705" max="8705" width="59.453125" style="1" customWidth="1"/>
    <col min="8706" max="8706" width="18.453125" style="1" customWidth="1"/>
    <col min="8707" max="8708" width="17.453125" style="1" customWidth="1"/>
    <col min="8709" max="8709" width="28.453125" style="1" customWidth="1"/>
    <col min="8710" max="8721" width="17.453125" style="1" customWidth="1"/>
    <col min="8722" max="8727" width="8.453125" style="1" customWidth="1"/>
    <col min="8728" max="8730" width="11.453125" style="1"/>
    <col min="8731" max="8737" width="13.453125" style="1" customWidth="1"/>
    <col min="8738" max="8959" width="11.453125" style="1"/>
    <col min="8960" max="8960" width="6.453125" style="1" customWidth="1"/>
    <col min="8961" max="8961" width="59.453125" style="1" customWidth="1"/>
    <col min="8962" max="8962" width="18.453125" style="1" customWidth="1"/>
    <col min="8963" max="8964" width="17.453125" style="1" customWidth="1"/>
    <col min="8965" max="8965" width="28.453125" style="1" customWidth="1"/>
    <col min="8966" max="8977" width="17.453125" style="1" customWidth="1"/>
    <col min="8978" max="8983" width="8.453125" style="1" customWidth="1"/>
    <col min="8984" max="8986" width="11.453125" style="1"/>
    <col min="8987" max="8993" width="13.453125" style="1" customWidth="1"/>
    <col min="8994" max="9215" width="11.453125" style="1"/>
    <col min="9216" max="9216" width="6.453125" style="1" customWidth="1"/>
    <col min="9217" max="9217" width="59.453125" style="1" customWidth="1"/>
    <col min="9218" max="9218" width="18.453125" style="1" customWidth="1"/>
    <col min="9219" max="9220" width="17.453125" style="1" customWidth="1"/>
    <col min="9221" max="9221" width="28.453125" style="1" customWidth="1"/>
    <col min="9222" max="9233" width="17.453125" style="1" customWidth="1"/>
    <col min="9234" max="9239" width="8.453125" style="1" customWidth="1"/>
    <col min="9240" max="9242" width="11.453125" style="1"/>
    <col min="9243" max="9249" width="13.453125" style="1" customWidth="1"/>
    <col min="9250" max="9471" width="11.453125" style="1"/>
    <col min="9472" max="9472" width="6.453125" style="1" customWidth="1"/>
    <col min="9473" max="9473" width="59.453125" style="1" customWidth="1"/>
    <col min="9474" max="9474" width="18.453125" style="1" customWidth="1"/>
    <col min="9475" max="9476" width="17.453125" style="1" customWidth="1"/>
    <col min="9477" max="9477" width="28.453125" style="1" customWidth="1"/>
    <col min="9478" max="9489" width="17.453125" style="1" customWidth="1"/>
    <col min="9490" max="9495" width="8.453125" style="1" customWidth="1"/>
    <col min="9496" max="9498" width="11.453125" style="1"/>
    <col min="9499" max="9505" width="13.453125" style="1" customWidth="1"/>
    <col min="9506" max="9727" width="11.453125" style="1"/>
    <col min="9728" max="9728" width="6.453125" style="1" customWidth="1"/>
    <col min="9729" max="9729" width="59.453125" style="1" customWidth="1"/>
    <col min="9730" max="9730" width="18.453125" style="1" customWidth="1"/>
    <col min="9731" max="9732" width="17.453125" style="1" customWidth="1"/>
    <col min="9733" max="9733" width="28.453125" style="1" customWidth="1"/>
    <col min="9734" max="9745" width="17.453125" style="1" customWidth="1"/>
    <col min="9746" max="9751" width="8.453125" style="1" customWidth="1"/>
    <col min="9752" max="9754" width="11.453125" style="1"/>
    <col min="9755" max="9761" width="13.453125" style="1" customWidth="1"/>
    <col min="9762" max="9983" width="11.453125" style="1"/>
    <col min="9984" max="9984" width="6.453125" style="1" customWidth="1"/>
    <col min="9985" max="9985" width="59.453125" style="1" customWidth="1"/>
    <col min="9986" max="9986" width="18.453125" style="1" customWidth="1"/>
    <col min="9987" max="9988" width="17.453125" style="1" customWidth="1"/>
    <col min="9989" max="9989" width="28.453125" style="1" customWidth="1"/>
    <col min="9990" max="10001" width="17.453125" style="1" customWidth="1"/>
    <col min="10002" max="10007" width="8.453125" style="1" customWidth="1"/>
    <col min="10008" max="10010" width="11.453125" style="1"/>
    <col min="10011" max="10017" width="13.453125" style="1" customWidth="1"/>
    <col min="10018" max="10239" width="11.453125" style="1"/>
    <col min="10240" max="10240" width="6.453125" style="1" customWidth="1"/>
    <col min="10241" max="10241" width="59.453125" style="1" customWidth="1"/>
    <col min="10242" max="10242" width="18.453125" style="1" customWidth="1"/>
    <col min="10243" max="10244" width="17.453125" style="1" customWidth="1"/>
    <col min="10245" max="10245" width="28.453125" style="1" customWidth="1"/>
    <col min="10246" max="10257" width="17.453125" style="1" customWidth="1"/>
    <col min="10258" max="10263" width="8.453125" style="1" customWidth="1"/>
    <col min="10264" max="10266" width="11.453125" style="1"/>
    <col min="10267" max="10273" width="13.453125" style="1" customWidth="1"/>
    <col min="10274" max="10495" width="11.453125" style="1"/>
    <col min="10496" max="10496" width="6.453125" style="1" customWidth="1"/>
    <col min="10497" max="10497" width="59.453125" style="1" customWidth="1"/>
    <col min="10498" max="10498" width="18.453125" style="1" customWidth="1"/>
    <col min="10499" max="10500" width="17.453125" style="1" customWidth="1"/>
    <col min="10501" max="10501" width="28.453125" style="1" customWidth="1"/>
    <col min="10502" max="10513" width="17.453125" style="1" customWidth="1"/>
    <col min="10514" max="10519" width="8.453125" style="1" customWidth="1"/>
    <col min="10520" max="10522" width="11.453125" style="1"/>
    <col min="10523" max="10529" width="13.453125" style="1" customWidth="1"/>
    <col min="10530" max="10751" width="11.453125" style="1"/>
    <col min="10752" max="10752" width="6.453125" style="1" customWidth="1"/>
    <col min="10753" max="10753" width="59.453125" style="1" customWidth="1"/>
    <col min="10754" max="10754" width="18.453125" style="1" customWidth="1"/>
    <col min="10755" max="10756" width="17.453125" style="1" customWidth="1"/>
    <col min="10757" max="10757" width="28.453125" style="1" customWidth="1"/>
    <col min="10758" max="10769" width="17.453125" style="1" customWidth="1"/>
    <col min="10770" max="10775" width="8.453125" style="1" customWidth="1"/>
    <col min="10776" max="10778" width="11.453125" style="1"/>
    <col min="10779" max="10785" width="13.453125" style="1" customWidth="1"/>
    <col min="10786" max="11007" width="11.453125" style="1"/>
    <col min="11008" max="11008" width="6.453125" style="1" customWidth="1"/>
    <col min="11009" max="11009" width="59.453125" style="1" customWidth="1"/>
    <col min="11010" max="11010" width="18.453125" style="1" customWidth="1"/>
    <col min="11011" max="11012" width="17.453125" style="1" customWidth="1"/>
    <col min="11013" max="11013" width="28.453125" style="1" customWidth="1"/>
    <col min="11014" max="11025" width="17.453125" style="1" customWidth="1"/>
    <col min="11026" max="11031" width="8.453125" style="1" customWidth="1"/>
    <col min="11032" max="11034" width="11.453125" style="1"/>
    <col min="11035" max="11041" width="13.453125" style="1" customWidth="1"/>
    <col min="11042" max="11263" width="11.453125" style="1"/>
    <col min="11264" max="11264" width="6.453125" style="1" customWidth="1"/>
    <col min="11265" max="11265" width="59.453125" style="1" customWidth="1"/>
    <col min="11266" max="11266" width="18.453125" style="1" customWidth="1"/>
    <col min="11267" max="11268" width="17.453125" style="1" customWidth="1"/>
    <col min="11269" max="11269" width="28.453125" style="1" customWidth="1"/>
    <col min="11270" max="11281" width="17.453125" style="1" customWidth="1"/>
    <col min="11282" max="11287" width="8.453125" style="1" customWidth="1"/>
    <col min="11288" max="11290" width="11.453125" style="1"/>
    <col min="11291" max="11297" width="13.453125" style="1" customWidth="1"/>
    <col min="11298" max="11519" width="11.453125" style="1"/>
    <col min="11520" max="11520" width="6.453125" style="1" customWidth="1"/>
    <col min="11521" max="11521" width="59.453125" style="1" customWidth="1"/>
    <col min="11522" max="11522" width="18.453125" style="1" customWidth="1"/>
    <col min="11523" max="11524" width="17.453125" style="1" customWidth="1"/>
    <col min="11525" max="11525" width="28.453125" style="1" customWidth="1"/>
    <col min="11526" max="11537" width="17.453125" style="1" customWidth="1"/>
    <col min="11538" max="11543" width="8.453125" style="1" customWidth="1"/>
    <col min="11544" max="11546" width="11.453125" style="1"/>
    <col min="11547" max="11553" width="13.453125" style="1" customWidth="1"/>
    <col min="11554" max="11775" width="11.453125" style="1"/>
    <col min="11776" max="11776" width="6.453125" style="1" customWidth="1"/>
    <col min="11777" max="11777" width="59.453125" style="1" customWidth="1"/>
    <col min="11778" max="11778" width="18.453125" style="1" customWidth="1"/>
    <col min="11779" max="11780" width="17.453125" style="1" customWidth="1"/>
    <col min="11781" max="11781" width="28.453125" style="1" customWidth="1"/>
    <col min="11782" max="11793" width="17.453125" style="1" customWidth="1"/>
    <col min="11794" max="11799" width="8.453125" style="1" customWidth="1"/>
    <col min="11800" max="11802" width="11.453125" style="1"/>
    <col min="11803" max="11809" width="13.453125" style="1" customWidth="1"/>
    <col min="11810" max="12031" width="11.453125" style="1"/>
    <col min="12032" max="12032" width="6.453125" style="1" customWidth="1"/>
    <col min="12033" max="12033" width="59.453125" style="1" customWidth="1"/>
    <col min="12034" max="12034" width="18.453125" style="1" customWidth="1"/>
    <col min="12035" max="12036" width="17.453125" style="1" customWidth="1"/>
    <col min="12037" max="12037" width="28.453125" style="1" customWidth="1"/>
    <col min="12038" max="12049" width="17.453125" style="1" customWidth="1"/>
    <col min="12050" max="12055" width="8.453125" style="1" customWidth="1"/>
    <col min="12056" max="12058" width="11.453125" style="1"/>
    <col min="12059" max="12065" width="13.453125" style="1" customWidth="1"/>
    <col min="12066" max="12287" width="11.453125" style="1"/>
    <col min="12288" max="12288" width="6.453125" style="1" customWidth="1"/>
    <col min="12289" max="12289" width="59.453125" style="1" customWidth="1"/>
    <col min="12290" max="12290" width="18.453125" style="1" customWidth="1"/>
    <col min="12291" max="12292" width="17.453125" style="1" customWidth="1"/>
    <col min="12293" max="12293" width="28.453125" style="1" customWidth="1"/>
    <col min="12294" max="12305" width="17.453125" style="1" customWidth="1"/>
    <col min="12306" max="12311" width="8.453125" style="1" customWidth="1"/>
    <col min="12312" max="12314" width="11.453125" style="1"/>
    <col min="12315" max="12321" width="13.453125" style="1" customWidth="1"/>
    <col min="12322" max="12543" width="11.453125" style="1"/>
    <col min="12544" max="12544" width="6.453125" style="1" customWidth="1"/>
    <col min="12545" max="12545" width="59.453125" style="1" customWidth="1"/>
    <col min="12546" max="12546" width="18.453125" style="1" customWidth="1"/>
    <col min="12547" max="12548" width="17.453125" style="1" customWidth="1"/>
    <col min="12549" max="12549" width="28.453125" style="1" customWidth="1"/>
    <col min="12550" max="12561" width="17.453125" style="1" customWidth="1"/>
    <col min="12562" max="12567" width="8.453125" style="1" customWidth="1"/>
    <col min="12568" max="12570" width="11.453125" style="1"/>
    <col min="12571" max="12577" width="13.453125" style="1" customWidth="1"/>
    <col min="12578" max="12799" width="11.453125" style="1"/>
    <col min="12800" max="12800" width="6.453125" style="1" customWidth="1"/>
    <col min="12801" max="12801" width="59.453125" style="1" customWidth="1"/>
    <col min="12802" max="12802" width="18.453125" style="1" customWidth="1"/>
    <col min="12803" max="12804" width="17.453125" style="1" customWidth="1"/>
    <col min="12805" max="12805" width="28.453125" style="1" customWidth="1"/>
    <col min="12806" max="12817" width="17.453125" style="1" customWidth="1"/>
    <col min="12818" max="12823" width="8.453125" style="1" customWidth="1"/>
    <col min="12824" max="12826" width="11.453125" style="1"/>
    <col min="12827" max="12833" width="13.453125" style="1" customWidth="1"/>
    <col min="12834" max="13055" width="11.453125" style="1"/>
    <col min="13056" max="13056" width="6.453125" style="1" customWidth="1"/>
    <col min="13057" max="13057" width="59.453125" style="1" customWidth="1"/>
    <col min="13058" max="13058" width="18.453125" style="1" customWidth="1"/>
    <col min="13059" max="13060" width="17.453125" style="1" customWidth="1"/>
    <col min="13061" max="13061" width="28.453125" style="1" customWidth="1"/>
    <col min="13062" max="13073" width="17.453125" style="1" customWidth="1"/>
    <col min="13074" max="13079" width="8.453125" style="1" customWidth="1"/>
    <col min="13080" max="13082" width="11.453125" style="1"/>
    <col min="13083" max="13089" width="13.453125" style="1" customWidth="1"/>
    <col min="13090" max="13311" width="11.453125" style="1"/>
    <col min="13312" max="13312" width="6.453125" style="1" customWidth="1"/>
    <col min="13313" max="13313" width="59.453125" style="1" customWidth="1"/>
    <col min="13314" max="13314" width="18.453125" style="1" customWidth="1"/>
    <col min="13315" max="13316" width="17.453125" style="1" customWidth="1"/>
    <col min="13317" max="13317" width="28.453125" style="1" customWidth="1"/>
    <col min="13318" max="13329" width="17.453125" style="1" customWidth="1"/>
    <col min="13330" max="13335" width="8.453125" style="1" customWidth="1"/>
    <col min="13336" max="13338" width="11.453125" style="1"/>
    <col min="13339" max="13345" width="13.453125" style="1" customWidth="1"/>
    <col min="13346" max="13567" width="11.453125" style="1"/>
    <col min="13568" max="13568" width="6.453125" style="1" customWidth="1"/>
    <col min="13569" max="13569" width="59.453125" style="1" customWidth="1"/>
    <col min="13570" max="13570" width="18.453125" style="1" customWidth="1"/>
    <col min="13571" max="13572" width="17.453125" style="1" customWidth="1"/>
    <col min="13573" max="13573" width="28.453125" style="1" customWidth="1"/>
    <col min="13574" max="13585" width="17.453125" style="1" customWidth="1"/>
    <col min="13586" max="13591" width="8.453125" style="1" customWidth="1"/>
    <col min="13592" max="13594" width="11.453125" style="1"/>
    <col min="13595" max="13601" width="13.453125" style="1" customWidth="1"/>
    <col min="13602" max="13823" width="11.453125" style="1"/>
    <col min="13824" max="13824" width="6.453125" style="1" customWidth="1"/>
    <col min="13825" max="13825" width="59.453125" style="1" customWidth="1"/>
    <col min="13826" max="13826" width="18.453125" style="1" customWidth="1"/>
    <col min="13827" max="13828" width="17.453125" style="1" customWidth="1"/>
    <col min="13829" max="13829" width="28.453125" style="1" customWidth="1"/>
    <col min="13830" max="13841" width="17.453125" style="1" customWidth="1"/>
    <col min="13842" max="13847" width="8.453125" style="1" customWidth="1"/>
    <col min="13848" max="13850" width="11.453125" style="1"/>
    <col min="13851" max="13857" width="13.453125" style="1" customWidth="1"/>
    <col min="13858" max="14079" width="11.453125" style="1"/>
    <col min="14080" max="14080" width="6.453125" style="1" customWidth="1"/>
    <col min="14081" max="14081" width="59.453125" style="1" customWidth="1"/>
    <col min="14082" max="14082" width="18.453125" style="1" customWidth="1"/>
    <col min="14083" max="14084" width="17.453125" style="1" customWidth="1"/>
    <col min="14085" max="14085" width="28.453125" style="1" customWidth="1"/>
    <col min="14086" max="14097" width="17.453125" style="1" customWidth="1"/>
    <col min="14098" max="14103" width="8.453125" style="1" customWidth="1"/>
    <col min="14104" max="14106" width="11.453125" style="1"/>
    <col min="14107" max="14113" width="13.453125" style="1" customWidth="1"/>
    <col min="14114" max="14335" width="11.453125" style="1"/>
    <col min="14336" max="14336" width="6.453125" style="1" customWidth="1"/>
    <col min="14337" max="14337" width="59.453125" style="1" customWidth="1"/>
    <col min="14338" max="14338" width="18.453125" style="1" customWidth="1"/>
    <col min="14339" max="14340" width="17.453125" style="1" customWidth="1"/>
    <col min="14341" max="14341" width="28.453125" style="1" customWidth="1"/>
    <col min="14342" max="14353" width="17.453125" style="1" customWidth="1"/>
    <col min="14354" max="14359" width="8.453125" style="1" customWidth="1"/>
    <col min="14360" max="14362" width="11.453125" style="1"/>
    <col min="14363" max="14369" width="13.453125" style="1" customWidth="1"/>
    <col min="14370" max="14591" width="11.453125" style="1"/>
    <col min="14592" max="14592" width="6.453125" style="1" customWidth="1"/>
    <col min="14593" max="14593" width="59.453125" style="1" customWidth="1"/>
    <col min="14594" max="14594" width="18.453125" style="1" customWidth="1"/>
    <col min="14595" max="14596" width="17.453125" style="1" customWidth="1"/>
    <col min="14597" max="14597" width="28.453125" style="1" customWidth="1"/>
    <col min="14598" max="14609" width="17.453125" style="1" customWidth="1"/>
    <col min="14610" max="14615" width="8.453125" style="1" customWidth="1"/>
    <col min="14616" max="14618" width="11.453125" style="1"/>
    <col min="14619" max="14625" width="13.453125" style="1" customWidth="1"/>
    <col min="14626" max="14847" width="11.453125" style="1"/>
    <col min="14848" max="14848" width="6.453125" style="1" customWidth="1"/>
    <col min="14849" max="14849" width="59.453125" style="1" customWidth="1"/>
    <col min="14850" max="14850" width="18.453125" style="1" customWidth="1"/>
    <col min="14851" max="14852" width="17.453125" style="1" customWidth="1"/>
    <col min="14853" max="14853" width="28.453125" style="1" customWidth="1"/>
    <col min="14854" max="14865" width="17.453125" style="1" customWidth="1"/>
    <col min="14866" max="14871" width="8.453125" style="1" customWidth="1"/>
    <col min="14872" max="14874" width="11.453125" style="1"/>
    <col min="14875" max="14881" width="13.453125" style="1" customWidth="1"/>
    <col min="14882" max="15103" width="11.453125" style="1"/>
    <col min="15104" max="15104" width="6.453125" style="1" customWidth="1"/>
    <col min="15105" max="15105" width="59.453125" style="1" customWidth="1"/>
    <col min="15106" max="15106" width="18.453125" style="1" customWidth="1"/>
    <col min="15107" max="15108" width="17.453125" style="1" customWidth="1"/>
    <col min="15109" max="15109" width="28.453125" style="1" customWidth="1"/>
    <col min="15110" max="15121" width="17.453125" style="1" customWidth="1"/>
    <col min="15122" max="15127" width="8.453125" style="1" customWidth="1"/>
    <col min="15128" max="15130" width="11.453125" style="1"/>
    <col min="15131" max="15137" width="13.453125" style="1" customWidth="1"/>
    <col min="15138" max="15359" width="11.453125" style="1"/>
    <col min="15360" max="15360" width="6.453125" style="1" customWidth="1"/>
    <col min="15361" max="15361" width="59.453125" style="1" customWidth="1"/>
    <col min="15362" max="15362" width="18.453125" style="1" customWidth="1"/>
    <col min="15363" max="15364" width="17.453125" style="1" customWidth="1"/>
    <col min="15365" max="15365" width="28.453125" style="1" customWidth="1"/>
    <col min="15366" max="15377" width="17.453125" style="1" customWidth="1"/>
    <col min="15378" max="15383" width="8.453125" style="1" customWidth="1"/>
    <col min="15384" max="15386" width="11.453125" style="1"/>
    <col min="15387" max="15393" width="13.453125" style="1" customWidth="1"/>
    <col min="15394" max="15615" width="11.453125" style="1"/>
    <col min="15616" max="15616" width="6.453125" style="1" customWidth="1"/>
    <col min="15617" max="15617" width="59.453125" style="1" customWidth="1"/>
    <col min="15618" max="15618" width="18.453125" style="1" customWidth="1"/>
    <col min="15619" max="15620" width="17.453125" style="1" customWidth="1"/>
    <col min="15621" max="15621" width="28.453125" style="1" customWidth="1"/>
    <col min="15622" max="15633" width="17.453125" style="1" customWidth="1"/>
    <col min="15634" max="15639" width="8.453125" style="1" customWidth="1"/>
    <col min="15640" max="15642" width="11.453125" style="1"/>
    <col min="15643" max="15649" width="13.453125" style="1" customWidth="1"/>
    <col min="15650" max="15871" width="11.453125" style="1"/>
    <col min="15872" max="15872" width="6.453125" style="1" customWidth="1"/>
    <col min="15873" max="15873" width="59.453125" style="1" customWidth="1"/>
    <col min="15874" max="15874" width="18.453125" style="1" customWidth="1"/>
    <col min="15875" max="15876" width="17.453125" style="1" customWidth="1"/>
    <col min="15877" max="15877" width="28.453125" style="1" customWidth="1"/>
    <col min="15878" max="15889" width="17.453125" style="1" customWidth="1"/>
    <col min="15890" max="15895" width="8.453125" style="1" customWidth="1"/>
    <col min="15896" max="15898" width="11.453125" style="1"/>
    <col min="15899" max="15905" width="13.453125" style="1" customWidth="1"/>
    <col min="15906" max="16127" width="11.453125" style="1"/>
    <col min="16128" max="16128" width="6.453125" style="1" customWidth="1"/>
    <col min="16129" max="16129" width="59.453125" style="1" customWidth="1"/>
    <col min="16130" max="16130" width="18.453125" style="1" customWidth="1"/>
    <col min="16131" max="16132" width="17.453125" style="1" customWidth="1"/>
    <col min="16133" max="16133" width="28.453125" style="1" customWidth="1"/>
    <col min="16134" max="16145" width="17.453125" style="1" customWidth="1"/>
    <col min="16146" max="16151" width="8.453125" style="1" customWidth="1"/>
    <col min="16152" max="16154" width="11.453125" style="1"/>
    <col min="16155" max="16161" width="13.453125" style="1" customWidth="1"/>
    <col min="16162" max="16384" width="11.453125" style="1"/>
  </cols>
  <sheetData>
    <row r="1" spans="2:23" ht="55.5" customHeight="1" x14ac:dyDescent="0.35">
      <c r="B1" s="39" t="s">
        <v>30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4"/>
      <c r="R1" s="5"/>
      <c r="S1" s="5"/>
      <c r="T1" s="5"/>
      <c r="U1" s="5"/>
      <c r="V1" s="6"/>
      <c r="W1" s="6"/>
    </row>
    <row r="2" spans="2:23" ht="55.5" customHeight="1" x14ac:dyDescent="0.35">
      <c r="B2" s="2" t="s">
        <v>28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4"/>
      <c r="R2" s="5"/>
      <c r="S2" s="5"/>
      <c r="T2" s="5"/>
      <c r="U2" s="5"/>
      <c r="V2" s="6"/>
      <c r="W2" s="6"/>
    </row>
    <row r="3" spans="2:23" s="7" customFormat="1" ht="45" customHeight="1" x14ac:dyDescent="0.35"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4"/>
      <c r="R3" s="5"/>
      <c r="S3" s="5"/>
      <c r="T3" s="5"/>
      <c r="U3" s="5"/>
      <c r="V3" s="6"/>
      <c r="W3" s="6"/>
    </row>
    <row r="4" spans="2:23" s="7" customFormat="1" ht="43.5" customHeight="1" x14ac:dyDescent="0.4">
      <c r="B4" s="2"/>
      <c r="C4" s="36" t="s">
        <v>25</v>
      </c>
      <c r="D4" s="71" t="s">
        <v>47</v>
      </c>
      <c r="E4" s="71"/>
      <c r="F4" s="71"/>
      <c r="G4" s="71"/>
      <c r="H4" s="71"/>
      <c r="I4" s="71"/>
      <c r="J4" s="3"/>
      <c r="K4" s="3"/>
      <c r="L4" s="3"/>
      <c r="M4" s="3"/>
      <c r="N4" s="3"/>
      <c r="O4" s="3"/>
      <c r="P4" s="3"/>
      <c r="Q4" s="4"/>
      <c r="R4" s="5"/>
      <c r="S4" s="5"/>
      <c r="T4" s="5"/>
      <c r="U4" s="5"/>
      <c r="V4" s="6"/>
      <c r="W4" s="6"/>
    </row>
    <row r="5" spans="2:23" s="7" customFormat="1" ht="41.5" customHeight="1" x14ac:dyDescent="0.35">
      <c r="B5" s="2"/>
      <c r="C5" s="36" t="s">
        <v>24</v>
      </c>
      <c r="D5" s="72" t="s">
        <v>48</v>
      </c>
      <c r="E5" s="73"/>
      <c r="F5" s="73"/>
      <c r="G5" s="73"/>
      <c r="H5" s="73"/>
      <c r="I5" s="74"/>
      <c r="J5" s="3"/>
      <c r="K5" s="3"/>
      <c r="L5" s="3"/>
      <c r="M5" s="3"/>
      <c r="N5" s="3"/>
      <c r="O5" s="3"/>
      <c r="P5" s="3"/>
      <c r="Q5" s="4"/>
      <c r="R5" s="5"/>
      <c r="S5" s="5"/>
      <c r="T5" s="5"/>
      <c r="U5" s="5"/>
      <c r="V5" s="6"/>
      <c r="W5" s="6"/>
    </row>
    <row r="6" spans="2:23" s="7" customFormat="1" ht="35.5" customHeight="1" x14ac:dyDescent="0.35">
      <c r="B6" s="2"/>
      <c r="C6" s="36" t="s">
        <v>23</v>
      </c>
      <c r="D6" s="69" t="s">
        <v>49</v>
      </c>
      <c r="E6" s="69"/>
      <c r="F6" s="69"/>
      <c r="G6" s="69"/>
      <c r="H6" s="69"/>
      <c r="I6" s="69"/>
      <c r="J6" s="3"/>
      <c r="K6" s="3"/>
      <c r="L6" s="3"/>
      <c r="M6" s="3"/>
      <c r="N6" s="3"/>
      <c r="O6" s="3"/>
      <c r="P6" s="3"/>
      <c r="Q6" s="4"/>
      <c r="R6" s="5"/>
      <c r="S6" s="5"/>
      <c r="T6" s="5"/>
      <c r="U6" s="5"/>
      <c r="V6" s="6"/>
      <c r="W6" s="6"/>
    </row>
    <row r="7" spans="2:23" s="7" customFormat="1" ht="36.65" customHeight="1" x14ac:dyDescent="0.25">
      <c r="B7" s="2"/>
      <c r="C7" s="36" t="s">
        <v>22</v>
      </c>
      <c r="D7" s="66">
        <v>8099877497</v>
      </c>
      <c r="E7" s="67"/>
      <c r="F7" s="67"/>
      <c r="G7" s="67"/>
      <c r="H7" s="67"/>
      <c r="I7" s="68"/>
      <c r="J7" s="3"/>
      <c r="K7" s="3"/>
      <c r="L7" s="3"/>
      <c r="M7" s="3"/>
      <c r="N7" s="3"/>
      <c r="O7" s="3"/>
      <c r="P7" s="3"/>
      <c r="Q7" s="4"/>
      <c r="R7" s="5"/>
      <c r="S7" s="5"/>
      <c r="T7" s="5"/>
      <c r="U7" s="5"/>
      <c r="V7" s="6"/>
      <c r="W7" s="6"/>
    </row>
    <row r="8" spans="2:23" s="7" customFormat="1" ht="43.5" customHeight="1" x14ac:dyDescent="0.45">
      <c r="B8" s="2"/>
      <c r="C8" s="36" t="s">
        <v>21</v>
      </c>
      <c r="D8" s="75" t="s">
        <v>50</v>
      </c>
      <c r="E8" s="70"/>
      <c r="F8" s="70"/>
      <c r="G8" s="70"/>
      <c r="H8" s="70"/>
      <c r="I8" s="70"/>
      <c r="J8" s="3"/>
      <c r="K8" s="3"/>
      <c r="L8" s="3"/>
      <c r="M8" s="3"/>
      <c r="N8" s="3"/>
      <c r="O8" s="3"/>
      <c r="P8" s="3"/>
      <c r="Q8" s="4"/>
      <c r="R8" s="5"/>
      <c r="S8" s="5"/>
      <c r="T8" s="5"/>
      <c r="U8" s="5"/>
      <c r="V8" s="6"/>
      <c r="W8" s="6"/>
    </row>
    <row r="9" spans="2:23" ht="29.25" customHeight="1" x14ac:dyDescent="0.35">
      <c r="B9" s="8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4"/>
    </row>
    <row r="10" spans="2:23" ht="25" customHeight="1" x14ac:dyDescent="0.35">
      <c r="B10" s="41" t="s">
        <v>0</v>
      </c>
      <c r="C10" s="41"/>
      <c r="D10" s="42" t="s">
        <v>43</v>
      </c>
      <c r="E10" s="42"/>
      <c r="F10" s="42"/>
      <c r="G10" s="7"/>
      <c r="H10" s="7"/>
      <c r="I10" s="7"/>
      <c r="J10" s="7"/>
      <c r="K10" s="7"/>
      <c r="L10" s="7"/>
      <c r="M10" s="7"/>
      <c r="N10" s="7"/>
      <c r="O10" s="7"/>
      <c r="P10" s="7"/>
      <c r="Q10" s="4"/>
      <c r="R10" s="4"/>
      <c r="S10" s="4"/>
      <c r="T10" s="4"/>
      <c r="U10" s="4"/>
      <c r="V10" s="4"/>
      <c r="W10" s="4"/>
    </row>
    <row r="11" spans="2:23" ht="53" customHeight="1" x14ac:dyDescent="0.35">
      <c r="B11" s="41" t="s">
        <v>1</v>
      </c>
      <c r="C11" s="41"/>
      <c r="D11" s="42" t="s">
        <v>54</v>
      </c>
      <c r="E11" s="42"/>
      <c r="F11" s="42"/>
      <c r="G11" s="7"/>
      <c r="H11" s="7"/>
      <c r="I11" s="7"/>
      <c r="J11" s="7"/>
      <c r="K11" s="7"/>
      <c r="L11" s="7"/>
      <c r="M11" s="7"/>
      <c r="N11" s="7"/>
      <c r="O11" s="7"/>
      <c r="P11" s="7"/>
      <c r="Q11" s="4"/>
      <c r="R11" s="4"/>
      <c r="S11" s="4"/>
      <c r="T11" s="4"/>
      <c r="U11" s="4"/>
      <c r="V11" s="4"/>
      <c r="W11" s="4"/>
    </row>
    <row r="12" spans="2:23" ht="21" customHeight="1" x14ac:dyDescent="0.35">
      <c r="B12" s="41" t="s">
        <v>2</v>
      </c>
      <c r="C12" s="41"/>
      <c r="D12" s="42" t="s">
        <v>34</v>
      </c>
      <c r="E12" s="42"/>
      <c r="F12" s="42"/>
      <c r="G12" s="7"/>
      <c r="Q12" s="4"/>
      <c r="R12" s="4"/>
      <c r="S12" s="4"/>
      <c r="T12" s="4"/>
      <c r="U12" s="4"/>
      <c r="V12" s="4"/>
      <c r="W12" s="4"/>
    </row>
    <row r="13" spans="2:23" ht="20.25" customHeight="1" x14ac:dyDescent="0.35">
      <c r="B13" s="41" t="s">
        <v>3</v>
      </c>
      <c r="C13" s="41"/>
      <c r="D13" s="42" t="s">
        <v>40</v>
      </c>
      <c r="E13" s="42"/>
      <c r="F13" s="42"/>
      <c r="L13" s="9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2:23" ht="20.25" customHeight="1" x14ac:dyDescent="0.35">
      <c r="B14" s="41" t="s">
        <v>4</v>
      </c>
      <c r="C14" s="41"/>
      <c r="D14" s="42" t="s">
        <v>55</v>
      </c>
      <c r="E14" s="42"/>
      <c r="F14" s="42"/>
      <c r="Q14" s="4"/>
    </row>
    <row r="15" spans="2:23" ht="15" customHeight="1" x14ac:dyDescent="0.35">
      <c r="I15" s="40" t="s">
        <v>31</v>
      </c>
      <c r="J15" s="40"/>
      <c r="O15" s="40" t="s">
        <v>31</v>
      </c>
      <c r="P15" s="40"/>
      <c r="Q15" s="4"/>
    </row>
    <row r="16" spans="2:23" ht="19.5" customHeight="1" x14ac:dyDescent="0.35">
      <c r="B16" s="48" t="s">
        <v>5</v>
      </c>
      <c r="C16" s="48" t="s">
        <v>6</v>
      </c>
      <c r="D16" s="50" t="s">
        <v>10</v>
      </c>
      <c r="E16" s="52" t="str">
        <f>+"Volumen ("&amp;D13&amp;")"</f>
        <v>Volumen (TM)</v>
      </c>
      <c r="F16" s="53"/>
      <c r="G16" s="53"/>
      <c r="H16" s="53"/>
      <c r="I16" s="53"/>
      <c r="J16" s="54"/>
      <c r="K16" s="55" t="s">
        <v>7</v>
      </c>
      <c r="L16" s="56"/>
      <c r="M16" s="56"/>
      <c r="N16" s="56"/>
      <c r="O16" s="56"/>
      <c r="P16" s="57"/>
      <c r="Q16" s="4"/>
    </row>
    <row r="17" spans="1:17" ht="15.5" x14ac:dyDescent="0.35">
      <c r="B17" s="49"/>
      <c r="C17" s="49"/>
      <c r="D17" s="51"/>
      <c r="E17" s="10">
        <v>2021</v>
      </c>
      <c r="F17" s="10">
        <v>2022</v>
      </c>
      <c r="G17" s="10">
        <v>2023</v>
      </c>
      <c r="H17" s="10">
        <v>2024</v>
      </c>
      <c r="I17" s="11" t="s">
        <v>44</v>
      </c>
      <c r="J17" s="11" t="s">
        <v>45</v>
      </c>
      <c r="K17" s="10">
        <f>+E17</f>
        <v>2021</v>
      </c>
      <c r="L17" s="10">
        <f>+F17</f>
        <v>2022</v>
      </c>
      <c r="M17" s="10">
        <f>+G17</f>
        <v>2023</v>
      </c>
      <c r="N17" s="10">
        <f>+H17</f>
        <v>2024</v>
      </c>
      <c r="O17" s="10" t="str">
        <f t="shared" ref="O17:P17" si="0">+I17</f>
        <v>Ene - Jun  2024</v>
      </c>
      <c r="P17" s="10" t="str">
        <f t="shared" si="0"/>
        <v>Ene - Jun  2025</v>
      </c>
      <c r="Q17" s="4"/>
    </row>
    <row r="18" spans="1:17" ht="20.25" customHeight="1" x14ac:dyDescent="0.35">
      <c r="B18" s="12" t="s">
        <v>8</v>
      </c>
      <c r="C18" s="12" t="s">
        <v>9</v>
      </c>
      <c r="D18" s="12"/>
      <c r="E18" s="13">
        <v>14155.61</v>
      </c>
      <c r="F18" s="13">
        <v>25261.71</v>
      </c>
      <c r="G18" s="13">
        <v>30473.119999999999</v>
      </c>
      <c r="H18" s="13">
        <v>24995.700000000004</v>
      </c>
      <c r="I18" s="13">
        <v>8776.1</v>
      </c>
      <c r="J18" s="13">
        <v>27465.487000000001</v>
      </c>
      <c r="K18" s="13">
        <v>10926265.655820999</v>
      </c>
      <c r="L18" s="13">
        <v>22980007.921996996</v>
      </c>
      <c r="M18" s="13">
        <v>26608627.789363004</v>
      </c>
      <c r="N18" s="13">
        <v>18940378.765806999</v>
      </c>
      <c r="O18" s="13">
        <v>6810127.0782619994</v>
      </c>
      <c r="P18" s="13">
        <v>19618046.959644999</v>
      </c>
      <c r="Q18" s="4"/>
    </row>
    <row r="19" spans="1:17" ht="20.25" customHeight="1" x14ac:dyDescent="0.35">
      <c r="A19" s="14"/>
      <c r="B19" s="15">
        <v>1</v>
      </c>
      <c r="C19" s="16" t="s">
        <v>39</v>
      </c>
      <c r="D19" s="17"/>
      <c r="E19" s="18">
        <v>14155.61</v>
      </c>
      <c r="F19" s="18">
        <v>24009.54</v>
      </c>
      <c r="G19" s="18">
        <v>27759.48</v>
      </c>
      <c r="H19" s="18">
        <v>24995.700000000004</v>
      </c>
      <c r="I19" s="18">
        <v>8776.1</v>
      </c>
      <c r="J19" s="18">
        <v>16995.48</v>
      </c>
      <c r="K19" s="18">
        <v>10926265.655820999</v>
      </c>
      <c r="L19" s="18">
        <v>21777918.913926996</v>
      </c>
      <c r="M19" s="18">
        <v>24434865.073191006</v>
      </c>
      <c r="N19" s="18">
        <v>18940378.765806999</v>
      </c>
      <c r="O19" s="18">
        <v>6810127.0782619994</v>
      </c>
      <c r="P19" s="18">
        <v>12623585.478689998</v>
      </c>
      <c r="Q19" s="4"/>
    </row>
    <row r="20" spans="1:17" ht="20.25" customHeight="1" x14ac:dyDescent="0.35">
      <c r="A20" s="14"/>
      <c r="B20" s="15">
        <v>2</v>
      </c>
      <c r="C20" s="16" t="s">
        <v>38</v>
      </c>
      <c r="D20" s="17"/>
      <c r="E20" s="18"/>
      <c r="F20" s="18"/>
      <c r="G20" s="18"/>
      <c r="H20" s="18"/>
      <c r="I20" s="18"/>
      <c r="J20" s="18">
        <v>7202.9770000000008</v>
      </c>
      <c r="K20" s="18"/>
      <c r="L20" s="18"/>
      <c r="M20" s="18"/>
      <c r="N20" s="18"/>
      <c r="O20" s="18"/>
      <c r="P20" s="18">
        <v>4453180.6222410006</v>
      </c>
      <c r="Q20" s="4"/>
    </row>
    <row r="21" spans="1:17" ht="20.25" customHeight="1" x14ac:dyDescent="0.35">
      <c r="A21" s="14"/>
      <c r="B21" s="15">
        <v>3</v>
      </c>
      <c r="C21" s="16" t="s">
        <v>32</v>
      </c>
      <c r="D21" s="17"/>
      <c r="E21" s="18"/>
      <c r="F21" s="18">
        <v>1252.17</v>
      </c>
      <c r="G21" s="18">
        <v>2713.6400000000008</v>
      </c>
      <c r="H21" s="18"/>
      <c r="I21" s="18"/>
      <c r="J21" s="18">
        <v>3267.03</v>
      </c>
      <c r="K21" s="18"/>
      <c r="L21" s="18">
        <v>1202089.0080700002</v>
      </c>
      <c r="M21" s="18">
        <v>2173762.7161719999</v>
      </c>
      <c r="N21" s="18"/>
      <c r="O21" s="18"/>
      <c r="P21" s="18">
        <v>2541280.8587139999</v>
      </c>
      <c r="Q21" s="4"/>
    </row>
    <row r="22" spans="1:17" ht="20.25" customHeight="1" x14ac:dyDescent="0.35">
      <c r="A22" s="14"/>
      <c r="B22" s="15">
        <v>4</v>
      </c>
      <c r="C22" s="16"/>
      <c r="D22" s="17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4"/>
    </row>
    <row r="23" spans="1:17" ht="20.25" customHeight="1" x14ac:dyDescent="0.35">
      <c r="A23" s="14"/>
      <c r="B23" s="15">
        <v>5</v>
      </c>
      <c r="C23" s="16"/>
      <c r="D23" s="17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4"/>
    </row>
    <row r="24" spans="1:17" ht="20.25" customHeight="1" x14ac:dyDescent="0.35">
      <c r="A24" s="14"/>
      <c r="B24" s="15">
        <v>6</v>
      </c>
      <c r="C24" s="16"/>
      <c r="D24" s="17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4"/>
    </row>
    <row r="25" spans="1:17" ht="20.25" customHeight="1" x14ac:dyDescent="0.35">
      <c r="A25" s="14"/>
      <c r="B25" s="15">
        <v>7</v>
      </c>
      <c r="C25" s="16"/>
      <c r="D25" s="17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4"/>
    </row>
    <row r="26" spans="1:17" ht="20.25" customHeight="1" x14ac:dyDescent="0.35">
      <c r="A26" s="14"/>
      <c r="B26" s="15">
        <v>8</v>
      </c>
      <c r="C26" s="16"/>
      <c r="D26" s="17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4"/>
    </row>
    <row r="27" spans="1:17" ht="20.25" customHeight="1" x14ac:dyDescent="0.35">
      <c r="A27" s="14"/>
      <c r="B27" s="15">
        <v>9</v>
      </c>
      <c r="C27" s="16"/>
      <c r="D27" s="17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4"/>
    </row>
    <row r="28" spans="1:17" ht="20.25" customHeight="1" x14ac:dyDescent="0.35">
      <c r="A28" s="14"/>
      <c r="B28" s="15">
        <v>10</v>
      </c>
      <c r="C28" s="16"/>
      <c r="D28" s="17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4"/>
    </row>
    <row r="29" spans="1:17" ht="20.25" customHeight="1" x14ac:dyDescent="0.35">
      <c r="A29" s="14"/>
      <c r="B29" s="15">
        <v>11</v>
      </c>
      <c r="C29" s="16"/>
      <c r="D29" s="17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4"/>
    </row>
    <row r="30" spans="1:17" ht="20.25" customHeight="1" x14ac:dyDescent="0.35">
      <c r="A30" s="14"/>
      <c r="B30" s="15">
        <v>12</v>
      </c>
      <c r="C30" s="16"/>
      <c r="D30" s="1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4"/>
    </row>
    <row r="31" spans="1:17" ht="20.25" customHeight="1" x14ac:dyDescent="0.35">
      <c r="A31" s="14"/>
      <c r="B31" s="15">
        <v>13</v>
      </c>
      <c r="C31" s="16"/>
      <c r="D31" s="17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4"/>
    </row>
    <row r="32" spans="1:17" ht="20.25" customHeight="1" x14ac:dyDescent="0.35">
      <c r="A32" s="14"/>
      <c r="B32" s="15">
        <v>14</v>
      </c>
      <c r="C32" s="16"/>
      <c r="D32" s="17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</row>
    <row r="33" spans="1:23" ht="20.25" customHeight="1" x14ac:dyDescent="0.35">
      <c r="A33" s="14"/>
      <c r="B33" s="15">
        <v>15</v>
      </c>
      <c r="C33" s="16"/>
      <c r="D33" s="17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</row>
    <row r="34" spans="1:23" ht="20.25" customHeight="1" x14ac:dyDescent="0.35">
      <c r="A34" s="14"/>
      <c r="B34" s="15">
        <v>16</v>
      </c>
      <c r="C34" s="16"/>
      <c r="D34" s="17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</row>
    <row r="35" spans="1:23" ht="20.25" customHeight="1" x14ac:dyDescent="0.35">
      <c r="A35" s="14"/>
      <c r="B35" s="15">
        <v>17</v>
      </c>
      <c r="C35" s="16"/>
      <c r="D35" s="17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</row>
    <row r="36" spans="1:23" ht="20.25" customHeight="1" x14ac:dyDescent="0.35">
      <c r="A36" s="14"/>
      <c r="B36" s="15">
        <v>18</v>
      </c>
      <c r="C36" s="16"/>
      <c r="D36" s="17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</row>
    <row r="37" spans="1:23" ht="20.25" customHeight="1" x14ac:dyDescent="0.35">
      <c r="A37" s="14"/>
      <c r="B37" s="15">
        <v>19</v>
      </c>
      <c r="C37" s="16"/>
      <c r="D37" s="17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</row>
    <row r="38" spans="1:23" ht="20.25" customHeight="1" x14ac:dyDescent="0.35">
      <c r="A38" s="14"/>
      <c r="B38" s="15">
        <v>20</v>
      </c>
      <c r="C38" s="16"/>
      <c r="D38" s="17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</row>
    <row r="39" spans="1:23" ht="20.25" customHeight="1" x14ac:dyDescent="0.35">
      <c r="A39" s="14"/>
      <c r="B39" s="15">
        <v>21</v>
      </c>
      <c r="C39" s="16"/>
      <c r="D39" s="17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</row>
    <row r="40" spans="1:23" ht="20.25" customHeight="1" x14ac:dyDescent="0.35">
      <c r="A40" s="14"/>
      <c r="B40" s="15">
        <v>22</v>
      </c>
      <c r="C40" s="16"/>
      <c r="D40" s="17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</row>
    <row r="41" spans="1:23" ht="20.25" customHeight="1" x14ac:dyDescent="0.35">
      <c r="A41" s="14"/>
      <c r="B41" s="15">
        <v>23</v>
      </c>
      <c r="C41" s="16"/>
      <c r="D41" s="17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</row>
    <row r="42" spans="1:23" ht="20.25" customHeight="1" x14ac:dyDescent="0.35">
      <c r="A42" s="14"/>
      <c r="B42" s="15">
        <v>24</v>
      </c>
      <c r="C42" s="16"/>
      <c r="D42" s="17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</row>
    <row r="43" spans="1:23" ht="20.25" customHeight="1" x14ac:dyDescent="0.35">
      <c r="A43" s="14"/>
      <c r="B43" s="15">
        <v>25</v>
      </c>
      <c r="C43" s="16"/>
      <c r="D43" s="17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</row>
    <row r="44" spans="1:23" ht="20.25" customHeight="1" x14ac:dyDescent="0.35"/>
    <row r="45" spans="1:23" ht="13" x14ac:dyDescent="0.3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</row>
    <row r="46" spans="1:23" ht="13" x14ac:dyDescent="0.3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</row>
    <row r="47" spans="1:23" ht="20" x14ac:dyDescent="0.25">
      <c r="B47" s="6"/>
      <c r="C47" s="23"/>
      <c r="D47" s="23"/>
      <c r="E47" s="23"/>
    </row>
    <row r="48" spans="1:23" ht="15.75" customHeight="1" x14ac:dyDescent="0.35">
      <c r="B48" s="58" t="s">
        <v>5</v>
      </c>
      <c r="C48" s="52" t="s">
        <v>6</v>
      </c>
      <c r="D48" s="59" t="s">
        <v>10</v>
      </c>
      <c r="E48" s="60" t="s">
        <v>11</v>
      </c>
      <c r="F48" s="60"/>
      <c r="G48" s="60"/>
      <c r="H48" s="60"/>
      <c r="I48" s="61"/>
      <c r="J48" s="52" t="s">
        <v>12</v>
      </c>
      <c r="K48" s="53"/>
      <c r="L48" s="53"/>
      <c r="M48" s="53"/>
      <c r="N48" s="53"/>
      <c r="O48" s="53"/>
      <c r="P48" s="54"/>
      <c r="S48" s="22"/>
    </row>
    <row r="49" spans="2:19" ht="46.5" x14ac:dyDescent="0.35">
      <c r="B49" s="58"/>
      <c r="C49" s="58">
        <v>0</v>
      </c>
      <c r="D49" s="59"/>
      <c r="E49" s="25" t="str">
        <f>+CONCATENATE(F17," / ",E17)</f>
        <v>2022 / 2021</v>
      </c>
      <c r="F49" s="25" t="str">
        <f>+CONCATENATE(G17," / ",F17)</f>
        <v>2023 / 2022</v>
      </c>
      <c r="G49" s="25" t="str">
        <f>+CONCATENATE(H17," / ",G17)</f>
        <v>2024 / 2023</v>
      </c>
      <c r="H49" s="25" t="str">
        <f>+CONCATENATE(E17," / ",H17)</f>
        <v>2021 / 2024</v>
      </c>
      <c r="I49" s="25" t="str">
        <f>+J17&amp;" / "&amp;I17</f>
        <v>Ene - Jun  2025 / Ene - Jun  2024</v>
      </c>
      <c r="J49" s="24">
        <f>+E17</f>
        <v>2021</v>
      </c>
      <c r="K49" s="24">
        <f>+F17</f>
        <v>2022</v>
      </c>
      <c r="L49" s="24">
        <f>+G17</f>
        <v>2023</v>
      </c>
      <c r="M49" s="24">
        <f>+H17</f>
        <v>2024</v>
      </c>
      <c r="N49" s="26" t="str">
        <f>+O17</f>
        <v>Ene - Jun  2024</v>
      </c>
      <c r="O49" s="26" t="str">
        <f>+P17</f>
        <v>Ene - Jun  2025</v>
      </c>
      <c r="P49" s="24" t="str">
        <f>+CONCATENATE("Acumulado ",N49)</f>
        <v>Acumulado Ene - Jun  2024</v>
      </c>
      <c r="S49" s="22"/>
    </row>
    <row r="50" spans="2:19" ht="20.25" customHeight="1" x14ac:dyDescent="0.35">
      <c r="B50" s="12" t="s">
        <v>8</v>
      </c>
      <c r="C50" s="12" t="s">
        <v>9</v>
      </c>
      <c r="D50" s="12"/>
      <c r="E50" s="27">
        <f>+IF(OR(E18=0,E18=""),"",((F18-E18)/E18*100))</f>
        <v>78.457233563230403</v>
      </c>
      <c r="F50" s="27">
        <f>+IF(OR(F18=0,F18=""),"",((G18-F18)/F18*100))</f>
        <v>20.629680255216293</v>
      </c>
      <c r="G50" s="27">
        <f>+IF(OR(G18=0,G18=""),"",((H18-G18)/G18*100))</f>
        <v>-17.974595315478016</v>
      </c>
      <c r="H50" s="27">
        <f>+IF(OR(H18=0,H18=""),"",((E18-H18)/H18*100))</f>
        <v>-43.367819264913571</v>
      </c>
      <c r="I50" s="27">
        <f>+IF(OR(I18=0,I18=""),"",((J18-I18)/I18*100))</f>
        <v>212.95777167534555</v>
      </c>
      <c r="J50" s="28">
        <f>+IF(E18=0,"",(E18/E18)*100)</f>
        <v>100</v>
      </c>
      <c r="K50" s="28">
        <f>+IF(F18=0,"",(F18/F18)*100)</f>
        <v>100</v>
      </c>
      <c r="L50" s="28">
        <f>+IF(G18=0,"",(G18/G18)*100)</f>
        <v>100</v>
      </c>
      <c r="M50" s="28">
        <f>+IF(H18=0,"",(H18/H18)*100)</f>
        <v>100</v>
      </c>
      <c r="N50" s="28">
        <f>+IF(H18=0,"",(H18/H18)*100)</f>
        <v>100</v>
      </c>
      <c r="O50" s="28">
        <f>+IF(I18=0,"",(I18/I18)*100)</f>
        <v>100</v>
      </c>
      <c r="P50" s="28">
        <f>+IF(J18=0,"",(J18/J18)*100)</f>
        <v>100</v>
      </c>
      <c r="S50" s="22"/>
    </row>
    <row r="51" spans="2:19" ht="18" x14ac:dyDescent="0.35">
      <c r="B51" s="12" t="s">
        <v>13</v>
      </c>
      <c r="C51" s="12" t="s">
        <v>14</v>
      </c>
      <c r="D51" s="12"/>
      <c r="E51" s="27">
        <f>+IF(OR(SUM(E19:E43)=0,SUM(E19:E43)=""),"",((SUM(F19:F43)-SUM(E19:E43))/SUM(E19:E43)*100))</f>
        <v>78.457233563230403</v>
      </c>
      <c r="F51" s="27">
        <f>+IF(OR(SUM(F19:F43)=0,SUM(F19:F43)=""),"",((SUM(G19:G43)-SUM(F19:F43))/SUM(F19:F43)*100))</f>
        <v>20.629680255216293</v>
      </c>
      <c r="G51" s="27">
        <f>+IF(OR(SUM(G19:G43)=0,SUM(G19:G43)=""),"",((SUM(H19:H43)-SUM(G19:G43))/SUM(G19:G43)*100))</f>
        <v>-17.974595315478016</v>
      </c>
      <c r="H51" s="27">
        <f>+IF(OR(SUM(H19:H43)=0,SUM(H19:H43)=""),"",((SUM(E19:E43)-SUM(H19:H43))/SUM(H19:H43)*100))</f>
        <v>-43.367819264913571</v>
      </c>
      <c r="I51" s="27">
        <f>+IF(OR(SUM(I19:I43)=0,SUM(I19:I43)=""),"",((SUM(J19:J43)-SUM(I19:I43))/SUM(I19:I43)*100))</f>
        <v>212.95777167534555</v>
      </c>
      <c r="J51" s="28">
        <f>+IF(E18=0,"",SUM(E19:E43)/E18*100)</f>
        <v>100</v>
      </c>
      <c r="K51" s="28">
        <f t="shared" ref="K51:O51" si="1">+IF(F18=0,"",SUM(F19:F43)/F18*100)</f>
        <v>100</v>
      </c>
      <c r="L51" s="28">
        <f t="shared" si="1"/>
        <v>100</v>
      </c>
      <c r="M51" s="28">
        <f t="shared" si="1"/>
        <v>100</v>
      </c>
      <c r="N51" s="28">
        <f t="shared" si="1"/>
        <v>100</v>
      </c>
      <c r="O51" s="28">
        <f t="shared" si="1"/>
        <v>100</v>
      </c>
      <c r="P51" s="28"/>
      <c r="S51" s="22"/>
    </row>
    <row r="52" spans="2:19" ht="18" x14ac:dyDescent="0.35">
      <c r="B52" s="12" t="s">
        <v>15</v>
      </c>
      <c r="C52" s="12" t="s">
        <v>16</v>
      </c>
      <c r="D52" s="12"/>
      <c r="E52" s="27">
        <f>+IF(OR(SUM(E19:E23)=0,SUM(E19:E23)=""),"",((SUM(F19:F23)-SUM(E19:E23))/SUM(E19:E23)*100))</f>
        <v>78.457233563230403</v>
      </c>
      <c r="F52" s="27">
        <f>+IF(OR(SUM(F19:F23)=0,SUM(F19:F23)=""),"",((SUM(G19:G23)-SUM(F19:F23))/SUM(F19:F23)*100))</f>
        <v>20.629680255216293</v>
      </c>
      <c r="G52" s="27">
        <f t="shared" ref="G52" si="2">+IF(OR(SUM(G19:G23)=0,SUM(G19:G23)=""),"",((SUM(H19:H23)-SUM(G19:G23))/SUM(G19:G23)*100))</f>
        <v>-17.974595315478016</v>
      </c>
      <c r="H52" s="27">
        <f>+IF(OR(SUM(H19:H23)=0,SUM(H19:H23)=""),"",((SUM(E19:E23)-SUM(H19:H23))/SUM(H19:H23)*100))</f>
        <v>-43.367819264913571</v>
      </c>
      <c r="I52" s="27">
        <f>+IF(OR(SUM(I19:I23)=0,SUM(I19:I23)=""),"",((SUM(J19:J23)-SUM(I19:I23))/SUM(I19:I23)*100))</f>
        <v>212.95777167534555</v>
      </c>
      <c r="J52" s="28">
        <f>+IF(E18=0,"",SUM(E19:E23)/E18*100)</f>
        <v>100</v>
      </c>
      <c r="K52" s="28">
        <f t="shared" ref="K52:O52" si="3">+IF(F18=0,"",SUM(F19:F23)/F18*100)</f>
        <v>100</v>
      </c>
      <c r="L52" s="28">
        <f t="shared" si="3"/>
        <v>100</v>
      </c>
      <c r="M52" s="28">
        <f t="shared" si="3"/>
        <v>100</v>
      </c>
      <c r="N52" s="28">
        <f t="shared" si="3"/>
        <v>100</v>
      </c>
      <c r="O52" s="28">
        <f t="shared" si="3"/>
        <v>100</v>
      </c>
      <c r="P52" s="28"/>
      <c r="S52" s="22"/>
    </row>
    <row r="53" spans="2:19" ht="18" x14ac:dyDescent="0.35">
      <c r="B53" s="12" t="s">
        <v>17</v>
      </c>
      <c r="C53" s="12" t="s">
        <v>18</v>
      </c>
      <c r="D53" s="12"/>
      <c r="E53" s="27" t="str">
        <f>+IF(OR(SUM(E24:E43)=0,SUM(E24:E43)=""),"",((SUM(F24:F43)-SUM(E24:E43))/SUM(E24:E43)*100))</f>
        <v/>
      </c>
      <c r="F53" s="27" t="str">
        <f t="shared" ref="F53:I53" si="4">+IF(OR(SUM(F24:F43)=0,SUM(F24:F43)=""),"",((SUM(G24:G43)-SUM(F24:F43))/SUM(F24:F43)*100))</f>
        <v/>
      </c>
      <c r="G53" s="27" t="str">
        <f t="shared" si="4"/>
        <v/>
      </c>
      <c r="H53" s="27" t="str">
        <f>+IF(OR(SUM(H24:H43)=0,SUM(H24:H43)=""),"",((SUM(E24:E43)-SUM(H24:H43))/SUM(H24:H43)*100))</f>
        <v/>
      </c>
      <c r="I53" s="27" t="str">
        <f t="shared" si="4"/>
        <v/>
      </c>
      <c r="J53" s="28" cm="1">
        <f t="array" ref="J53">+IF(E18=0,"",SUM(E24:E43/E18*100))</f>
        <v>0</v>
      </c>
      <c r="K53" s="28" cm="1">
        <f t="array" ref="K53">+IF(F18=0,"",SUM(F24:F43/F18*100))</f>
        <v>0</v>
      </c>
      <c r="L53" s="28" cm="1">
        <f t="array" ref="L53">+IF(G18=0,"",SUM(G24:G43/G18*100))</f>
        <v>0</v>
      </c>
      <c r="M53" s="28" cm="1">
        <f t="array" ref="M53">+IF(H18=0,"",SUM(H24:H43/H18*100))</f>
        <v>0</v>
      </c>
      <c r="N53" s="28" cm="1">
        <f t="array" ref="N53">+IF(I18=0,"",SUM(I24:I43/I18*100))</f>
        <v>0</v>
      </c>
      <c r="O53" s="28" cm="1">
        <f t="array" ref="O53">+IF(J18=0,"",SUM(J24:J43/J18*100))</f>
        <v>0</v>
      </c>
      <c r="P53" s="28"/>
      <c r="S53" s="22"/>
    </row>
    <row r="54" spans="2:19" ht="20.25" customHeight="1" x14ac:dyDescent="0.35">
      <c r="B54" s="15">
        <v>1</v>
      </c>
      <c r="C54" s="16" t="str">
        <f t="shared" ref="C54:C78" si="5">+C19</f>
        <v>ESTADOS UNIDOS (EEUU)</v>
      </c>
      <c r="D54" s="17"/>
      <c r="E54" s="29">
        <f>+IF(OR(E19=0,E19=""),"",((F19-E19)/E19*100))</f>
        <v>69.61148265599293</v>
      </c>
      <c r="F54" s="29">
        <f>+IF(OR(F19=0,F19=""),"",((G19-F19)/F19*100))</f>
        <v>15.618541629702188</v>
      </c>
      <c r="G54" s="29">
        <f>+IF(OR(G19=0,G19=""),"",((H19-G19)/G19*100))</f>
        <v>-9.9561663258821689</v>
      </c>
      <c r="H54" s="29">
        <f>+IF(OR(H19=0,H19=""),"",((E19-H19)/H19*100))</f>
        <v>-43.367819264913571</v>
      </c>
      <c r="I54" s="29">
        <f>+IF(OR(I19=0,I19=""),"",((J19-I19)/I19*100))</f>
        <v>93.656407743758606</v>
      </c>
      <c r="J54" s="30">
        <f>+IF(OR(E19=0,E19=""),"",(E19/E$18*100))</f>
        <v>100</v>
      </c>
      <c r="K54" s="30">
        <f t="shared" ref="K54:O69" si="6">+IF(OR(F19=0,F19=""),"",(F19/F$18*100))</f>
        <v>95.043209663953874</v>
      </c>
      <c r="L54" s="30">
        <f t="shared" si="6"/>
        <v>91.094971568385517</v>
      </c>
      <c r="M54" s="30">
        <f t="shared" si="6"/>
        <v>100</v>
      </c>
      <c r="N54" s="30">
        <f t="shared" si="6"/>
        <v>100</v>
      </c>
      <c r="O54" s="30">
        <f t="shared" si="6"/>
        <v>61.879405233193211</v>
      </c>
      <c r="P54" s="29">
        <f>+N54</f>
        <v>100</v>
      </c>
      <c r="S54" s="22"/>
    </row>
    <row r="55" spans="2:19" ht="20.25" customHeight="1" x14ac:dyDescent="0.35">
      <c r="B55" s="15">
        <v>2</v>
      </c>
      <c r="C55" s="16" t="str">
        <f t="shared" si="5"/>
        <v>COLOMBIA</v>
      </c>
      <c r="D55" s="17"/>
      <c r="E55" s="29" t="str">
        <f t="shared" ref="E55:G70" si="7">+IF(OR(E20=0,E20=""),"",((F20-E20)/E20*100))</f>
        <v/>
      </c>
      <c r="F55" s="29" t="str">
        <f t="shared" si="7"/>
        <v/>
      </c>
      <c r="G55" s="29" t="str">
        <f t="shared" si="7"/>
        <v/>
      </c>
      <c r="H55" s="29" t="str">
        <f t="shared" ref="H55:H78" si="8">+IF(OR(H20=0,H20=""),"",((E20-H20)/H20*100))</f>
        <v/>
      </c>
      <c r="I55" s="29" t="str">
        <f t="shared" ref="I55:I78" si="9">+IF(OR(I20=0,I20=""),"",((J20-I20)/I20*100))</f>
        <v/>
      </c>
      <c r="J55" s="30" t="str">
        <f t="shared" ref="J55:O70" si="10">+IF(OR(E20=0,E20=""),"",(E20/E$18*100))</f>
        <v/>
      </c>
      <c r="K55" s="30" t="str">
        <f t="shared" si="6"/>
        <v/>
      </c>
      <c r="L55" s="30" t="str">
        <f t="shared" si="6"/>
        <v/>
      </c>
      <c r="M55" s="30" t="str">
        <f t="shared" si="6"/>
        <v/>
      </c>
      <c r="N55" s="30" t="str">
        <f t="shared" si="6"/>
        <v/>
      </c>
      <c r="O55" s="30">
        <f t="shared" si="6"/>
        <v>26.225557187462218</v>
      </c>
      <c r="P55" s="29">
        <f>+IF(N55="",P54,(N55+P54))</f>
        <v>100</v>
      </c>
      <c r="S55" s="22"/>
    </row>
    <row r="56" spans="2:19" ht="20.25" customHeight="1" x14ac:dyDescent="0.35">
      <c r="B56" s="15">
        <v>3</v>
      </c>
      <c r="C56" s="16" t="str">
        <f t="shared" si="5"/>
        <v>COSTA RICA</v>
      </c>
      <c r="D56" s="17"/>
      <c r="E56" s="29" t="str">
        <f t="shared" si="7"/>
        <v/>
      </c>
      <c r="F56" s="29">
        <f t="shared" si="7"/>
        <v>116.71498278987681</v>
      </c>
      <c r="G56" s="29">
        <f t="shared" si="7"/>
        <v>-100</v>
      </c>
      <c r="H56" s="29" t="str">
        <f t="shared" si="8"/>
        <v/>
      </c>
      <c r="I56" s="29" t="str">
        <f t="shared" si="9"/>
        <v/>
      </c>
      <c r="J56" s="30" t="str">
        <f t="shared" si="10"/>
        <v/>
      </c>
      <c r="K56" s="30">
        <f t="shared" si="6"/>
        <v>4.9567903360461347</v>
      </c>
      <c r="L56" s="30">
        <f t="shared" si="6"/>
        <v>8.9050284316144879</v>
      </c>
      <c r="M56" s="30" t="str">
        <f t="shared" si="6"/>
        <v/>
      </c>
      <c r="N56" s="30" t="str">
        <f t="shared" si="6"/>
        <v/>
      </c>
      <c r="O56" s="30">
        <f t="shared" si="6"/>
        <v>11.89503757934458</v>
      </c>
      <c r="P56" s="29">
        <f t="shared" ref="P56:P58" si="11">+IF(N56="",P55,(N56+P55))</f>
        <v>100</v>
      </c>
      <c r="S56" s="22"/>
    </row>
    <row r="57" spans="2:19" ht="20.25" customHeight="1" x14ac:dyDescent="0.35">
      <c r="B57" s="15">
        <v>4</v>
      </c>
      <c r="C57" s="16">
        <f t="shared" si="5"/>
        <v>0</v>
      </c>
      <c r="D57" s="17"/>
      <c r="E57" s="29" t="str">
        <f t="shared" si="7"/>
        <v/>
      </c>
      <c r="F57" s="29" t="str">
        <f t="shared" si="7"/>
        <v/>
      </c>
      <c r="G57" s="29" t="str">
        <f t="shared" si="7"/>
        <v/>
      </c>
      <c r="H57" s="29" t="str">
        <f t="shared" si="8"/>
        <v/>
      </c>
      <c r="I57" s="29" t="str">
        <f t="shared" si="9"/>
        <v/>
      </c>
      <c r="J57" s="30" t="str">
        <f t="shared" si="10"/>
        <v/>
      </c>
      <c r="K57" s="30" t="str">
        <f t="shared" si="6"/>
        <v/>
      </c>
      <c r="L57" s="30" t="str">
        <f t="shared" si="6"/>
        <v/>
      </c>
      <c r="M57" s="30" t="str">
        <f t="shared" si="6"/>
        <v/>
      </c>
      <c r="N57" s="30" t="str">
        <f t="shared" si="6"/>
        <v/>
      </c>
      <c r="O57" s="30" t="str">
        <f t="shared" si="6"/>
        <v/>
      </c>
      <c r="P57" s="29">
        <f t="shared" si="11"/>
        <v>100</v>
      </c>
      <c r="S57" s="22"/>
    </row>
    <row r="58" spans="2:19" ht="20.25" customHeight="1" x14ac:dyDescent="0.35">
      <c r="B58" s="15">
        <v>5</v>
      </c>
      <c r="C58" s="16">
        <f t="shared" si="5"/>
        <v>0</v>
      </c>
      <c r="D58" s="17"/>
      <c r="E58" s="29" t="str">
        <f t="shared" si="7"/>
        <v/>
      </c>
      <c r="F58" s="29" t="str">
        <f t="shared" si="7"/>
        <v/>
      </c>
      <c r="G58" s="29" t="str">
        <f t="shared" si="7"/>
        <v/>
      </c>
      <c r="H58" s="29" t="str">
        <f t="shared" si="8"/>
        <v/>
      </c>
      <c r="I58" s="29" t="str">
        <f t="shared" si="9"/>
        <v/>
      </c>
      <c r="J58" s="30" t="str">
        <f t="shared" si="10"/>
        <v/>
      </c>
      <c r="K58" s="30" t="str">
        <f t="shared" si="6"/>
        <v/>
      </c>
      <c r="L58" s="30" t="str">
        <f t="shared" si="6"/>
        <v/>
      </c>
      <c r="M58" s="30" t="str">
        <f t="shared" si="6"/>
        <v/>
      </c>
      <c r="N58" s="30" t="str">
        <f t="shared" si="6"/>
        <v/>
      </c>
      <c r="O58" s="30" t="str">
        <f t="shared" si="6"/>
        <v/>
      </c>
      <c r="P58" s="29">
        <f t="shared" si="11"/>
        <v>100</v>
      </c>
      <c r="S58" s="22"/>
    </row>
    <row r="59" spans="2:19" ht="20.25" customHeight="1" x14ac:dyDescent="0.35">
      <c r="B59" s="15">
        <v>6</v>
      </c>
      <c r="C59" s="16">
        <f t="shared" si="5"/>
        <v>0</v>
      </c>
      <c r="D59" s="17"/>
      <c r="E59" s="29" t="str">
        <f t="shared" si="7"/>
        <v/>
      </c>
      <c r="F59" s="29" t="str">
        <f t="shared" si="7"/>
        <v/>
      </c>
      <c r="G59" s="29" t="str">
        <f t="shared" si="7"/>
        <v/>
      </c>
      <c r="H59" s="29" t="str">
        <f t="shared" si="8"/>
        <v/>
      </c>
      <c r="I59" s="29" t="str">
        <f t="shared" si="9"/>
        <v/>
      </c>
      <c r="J59" s="30" t="str">
        <f t="shared" si="10"/>
        <v/>
      </c>
      <c r="K59" s="30" t="str">
        <f t="shared" si="6"/>
        <v/>
      </c>
      <c r="L59" s="30" t="str">
        <f t="shared" si="6"/>
        <v/>
      </c>
      <c r="M59" s="30" t="str">
        <f t="shared" si="6"/>
        <v/>
      </c>
      <c r="N59" s="30" t="str">
        <f t="shared" si="6"/>
        <v/>
      </c>
      <c r="O59" s="30" t="str">
        <f t="shared" si="6"/>
        <v/>
      </c>
      <c r="P59" s="29"/>
      <c r="S59" s="22"/>
    </row>
    <row r="60" spans="2:19" ht="20.25" customHeight="1" x14ac:dyDescent="0.35">
      <c r="B60" s="15">
        <v>7</v>
      </c>
      <c r="C60" s="16">
        <f t="shared" si="5"/>
        <v>0</v>
      </c>
      <c r="D60" s="17"/>
      <c r="E60" s="29" t="str">
        <f t="shared" si="7"/>
        <v/>
      </c>
      <c r="F60" s="29" t="str">
        <f t="shared" si="7"/>
        <v/>
      </c>
      <c r="G60" s="29" t="str">
        <f t="shared" si="7"/>
        <v/>
      </c>
      <c r="H60" s="29" t="str">
        <f t="shared" si="8"/>
        <v/>
      </c>
      <c r="I60" s="29" t="str">
        <f t="shared" si="9"/>
        <v/>
      </c>
      <c r="J60" s="30" t="str">
        <f t="shared" si="10"/>
        <v/>
      </c>
      <c r="K60" s="30" t="str">
        <f t="shared" si="6"/>
        <v/>
      </c>
      <c r="L60" s="30" t="str">
        <f t="shared" si="6"/>
        <v/>
      </c>
      <c r="M60" s="30" t="str">
        <f t="shared" si="6"/>
        <v/>
      </c>
      <c r="N60" s="30" t="str">
        <f t="shared" si="6"/>
        <v/>
      </c>
      <c r="O60" s="30" t="str">
        <f t="shared" si="6"/>
        <v/>
      </c>
      <c r="P60" s="29"/>
      <c r="S60" s="22"/>
    </row>
    <row r="61" spans="2:19" ht="20.25" customHeight="1" x14ac:dyDescent="0.35">
      <c r="B61" s="15">
        <v>8</v>
      </c>
      <c r="C61" s="16">
        <f t="shared" si="5"/>
        <v>0</v>
      </c>
      <c r="D61" s="17"/>
      <c r="E61" s="29" t="str">
        <f t="shared" si="7"/>
        <v/>
      </c>
      <c r="F61" s="29" t="str">
        <f t="shared" si="7"/>
        <v/>
      </c>
      <c r="G61" s="29" t="str">
        <f t="shared" si="7"/>
        <v/>
      </c>
      <c r="H61" s="29" t="str">
        <f t="shared" si="8"/>
        <v/>
      </c>
      <c r="I61" s="29" t="str">
        <f t="shared" si="9"/>
        <v/>
      </c>
      <c r="J61" s="30" t="str">
        <f t="shared" si="10"/>
        <v/>
      </c>
      <c r="K61" s="30" t="str">
        <f t="shared" si="6"/>
        <v/>
      </c>
      <c r="L61" s="30" t="str">
        <f t="shared" si="6"/>
        <v/>
      </c>
      <c r="M61" s="30" t="str">
        <f t="shared" si="6"/>
        <v/>
      </c>
      <c r="N61" s="30" t="str">
        <f t="shared" si="6"/>
        <v/>
      </c>
      <c r="O61" s="30" t="str">
        <f t="shared" si="6"/>
        <v/>
      </c>
      <c r="P61" s="29"/>
      <c r="S61" s="22"/>
    </row>
    <row r="62" spans="2:19" ht="20.25" customHeight="1" x14ac:dyDescent="0.35">
      <c r="B62" s="15">
        <v>9</v>
      </c>
      <c r="C62" s="16">
        <f t="shared" si="5"/>
        <v>0</v>
      </c>
      <c r="D62" s="17"/>
      <c r="E62" s="29" t="str">
        <f t="shared" si="7"/>
        <v/>
      </c>
      <c r="F62" s="29" t="str">
        <f t="shared" si="7"/>
        <v/>
      </c>
      <c r="G62" s="29" t="str">
        <f t="shared" si="7"/>
        <v/>
      </c>
      <c r="H62" s="29" t="str">
        <f t="shared" si="8"/>
        <v/>
      </c>
      <c r="I62" s="29" t="str">
        <f t="shared" si="9"/>
        <v/>
      </c>
      <c r="J62" s="30" t="str">
        <f t="shared" si="10"/>
        <v/>
      </c>
      <c r="K62" s="30" t="str">
        <f t="shared" si="6"/>
        <v/>
      </c>
      <c r="L62" s="30" t="str">
        <f t="shared" si="6"/>
        <v/>
      </c>
      <c r="M62" s="30" t="str">
        <f t="shared" si="6"/>
        <v/>
      </c>
      <c r="N62" s="30" t="str">
        <f t="shared" si="6"/>
        <v/>
      </c>
      <c r="O62" s="30" t="str">
        <f t="shared" si="6"/>
        <v/>
      </c>
      <c r="P62" s="29"/>
      <c r="S62" s="22"/>
    </row>
    <row r="63" spans="2:19" ht="20.25" customHeight="1" x14ac:dyDescent="0.35">
      <c r="B63" s="15">
        <v>10</v>
      </c>
      <c r="C63" s="16">
        <f t="shared" si="5"/>
        <v>0</v>
      </c>
      <c r="D63" s="17"/>
      <c r="E63" s="29" t="str">
        <f t="shared" si="7"/>
        <v/>
      </c>
      <c r="F63" s="29" t="str">
        <f t="shared" si="7"/>
        <v/>
      </c>
      <c r="G63" s="29" t="str">
        <f t="shared" si="7"/>
        <v/>
      </c>
      <c r="H63" s="29" t="str">
        <f t="shared" si="8"/>
        <v/>
      </c>
      <c r="I63" s="29" t="str">
        <f t="shared" si="9"/>
        <v/>
      </c>
      <c r="J63" s="30" t="str">
        <f t="shared" si="10"/>
        <v/>
      </c>
      <c r="K63" s="30" t="str">
        <f t="shared" si="6"/>
        <v/>
      </c>
      <c r="L63" s="30" t="str">
        <f t="shared" si="6"/>
        <v/>
      </c>
      <c r="M63" s="30" t="str">
        <f t="shared" si="6"/>
        <v/>
      </c>
      <c r="N63" s="30" t="str">
        <f t="shared" si="6"/>
        <v/>
      </c>
      <c r="O63" s="30" t="str">
        <f t="shared" si="6"/>
        <v/>
      </c>
      <c r="P63" s="29"/>
      <c r="S63" s="22"/>
    </row>
    <row r="64" spans="2:19" ht="20.25" customHeight="1" x14ac:dyDescent="0.35">
      <c r="B64" s="15">
        <v>11</v>
      </c>
      <c r="C64" s="16">
        <f t="shared" si="5"/>
        <v>0</v>
      </c>
      <c r="D64" s="17"/>
      <c r="E64" s="29" t="str">
        <f t="shared" si="7"/>
        <v/>
      </c>
      <c r="F64" s="29" t="str">
        <f t="shared" si="7"/>
        <v/>
      </c>
      <c r="G64" s="29" t="str">
        <f t="shared" si="7"/>
        <v/>
      </c>
      <c r="H64" s="29" t="str">
        <f t="shared" si="8"/>
        <v/>
      </c>
      <c r="I64" s="29" t="str">
        <f t="shared" si="9"/>
        <v/>
      </c>
      <c r="J64" s="30" t="str">
        <f t="shared" si="10"/>
        <v/>
      </c>
      <c r="K64" s="30" t="str">
        <f t="shared" si="6"/>
        <v/>
      </c>
      <c r="L64" s="30" t="str">
        <f t="shared" si="6"/>
        <v/>
      </c>
      <c r="M64" s="30" t="str">
        <f t="shared" si="6"/>
        <v/>
      </c>
      <c r="N64" s="30" t="str">
        <f t="shared" si="6"/>
        <v/>
      </c>
      <c r="O64" s="30" t="str">
        <f t="shared" si="6"/>
        <v/>
      </c>
      <c r="P64" s="29"/>
      <c r="S64" s="22"/>
    </row>
    <row r="65" spans="1:23" ht="20.25" customHeight="1" x14ac:dyDescent="0.35">
      <c r="B65" s="15">
        <v>12</v>
      </c>
      <c r="C65" s="16">
        <f t="shared" si="5"/>
        <v>0</v>
      </c>
      <c r="D65" s="17"/>
      <c r="E65" s="29" t="str">
        <f t="shared" si="7"/>
        <v/>
      </c>
      <c r="F65" s="29" t="str">
        <f t="shared" si="7"/>
        <v/>
      </c>
      <c r="G65" s="29" t="str">
        <f t="shared" si="7"/>
        <v/>
      </c>
      <c r="H65" s="29" t="str">
        <f t="shared" si="8"/>
        <v/>
      </c>
      <c r="I65" s="29" t="str">
        <f t="shared" si="9"/>
        <v/>
      </c>
      <c r="J65" s="30" t="str">
        <f t="shared" si="10"/>
        <v/>
      </c>
      <c r="K65" s="30" t="str">
        <f t="shared" si="6"/>
        <v/>
      </c>
      <c r="L65" s="30" t="str">
        <f t="shared" si="6"/>
        <v/>
      </c>
      <c r="M65" s="30" t="str">
        <f t="shared" si="6"/>
        <v/>
      </c>
      <c r="N65" s="30" t="str">
        <f t="shared" si="6"/>
        <v/>
      </c>
      <c r="O65" s="30" t="str">
        <f t="shared" si="6"/>
        <v/>
      </c>
      <c r="P65" s="29"/>
      <c r="S65" s="22"/>
    </row>
    <row r="66" spans="1:23" ht="20.25" customHeight="1" x14ac:dyDescent="0.35">
      <c r="B66" s="15">
        <v>13</v>
      </c>
      <c r="C66" s="16">
        <f t="shared" si="5"/>
        <v>0</v>
      </c>
      <c r="D66" s="17"/>
      <c r="E66" s="29" t="str">
        <f t="shared" si="7"/>
        <v/>
      </c>
      <c r="F66" s="29" t="str">
        <f t="shared" si="7"/>
        <v/>
      </c>
      <c r="G66" s="29" t="str">
        <f t="shared" si="7"/>
        <v/>
      </c>
      <c r="H66" s="29" t="str">
        <f t="shared" si="8"/>
        <v/>
      </c>
      <c r="I66" s="29" t="str">
        <f t="shared" si="9"/>
        <v/>
      </c>
      <c r="J66" s="30" t="str">
        <f t="shared" si="10"/>
        <v/>
      </c>
      <c r="K66" s="30" t="str">
        <f t="shared" si="6"/>
        <v/>
      </c>
      <c r="L66" s="30" t="str">
        <f t="shared" si="6"/>
        <v/>
      </c>
      <c r="M66" s="30" t="str">
        <f t="shared" si="6"/>
        <v/>
      </c>
      <c r="N66" s="30" t="str">
        <f t="shared" si="6"/>
        <v/>
      </c>
      <c r="O66" s="30" t="str">
        <f t="shared" si="6"/>
        <v/>
      </c>
      <c r="P66" s="29"/>
      <c r="S66" s="22"/>
    </row>
    <row r="67" spans="1:23" ht="20.25" customHeight="1" x14ac:dyDescent="0.35">
      <c r="B67" s="15">
        <v>14</v>
      </c>
      <c r="C67" s="16">
        <f t="shared" si="5"/>
        <v>0</v>
      </c>
      <c r="D67" s="17"/>
      <c r="E67" s="29" t="str">
        <f t="shared" si="7"/>
        <v/>
      </c>
      <c r="F67" s="29" t="str">
        <f t="shared" si="7"/>
        <v/>
      </c>
      <c r="G67" s="29" t="str">
        <f t="shared" si="7"/>
        <v/>
      </c>
      <c r="H67" s="29" t="str">
        <f t="shared" si="8"/>
        <v/>
      </c>
      <c r="I67" s="29" t="str">
        <f t="shared" si="9"/>
        <v/>
      </c>
      <c r="J67" s="30" t="str">
        <f t="shared" si="10"/>
        <v/>
      </c>
      <c r="K67" s="30" t="str">
        <f t="shared" si="6"/>
        <v/>
      </c>
      <c r="L67" s="30" t="str">
        <f t="shared" si="6"/>
        <v/>
      </c>
      <c r="M67" s="30" t="str">
        <f t="shared" si="6"/>
        <v/>
      </c>
      <c r="N67" s="30" t="str">
        <f t="shared" si="6"/>
        <v/>
      </c>
      <c r="O67" s="30" t="str">
        <f t="shared" si="6"/>
        <v/>
      </c>
      <c r="P67" s="29"/>
      <c r="S67" s="22"/>
    </row>
    <row r="68" spans="1:23" ht="20.25" customHeight="1" x14ac:dyDescent="0.35">
      <c r="B68" s="15">
        <v>15</v>
      </c>
      <c r="C68" s="16">
        <f t="shared" si="5"/>
        <v>0</v>
      </c>
      <c r="D68" s="17"/>
      <c r="E68" s="29" t="str">
        <f t="shared" si="7"/>
        <v/>
      </c>
      <c r="F68" s="29" t="str">
        <f t="shared" si="7"/>
        <v/>
      </c>
      <c r="G68" s="29" t="str">
        <f t="shared" si="7"/>
        <v/>
      </c>
      <c r="H68" s="29" t="str">
        <f t="shared" si="8"/>
        <v/>
      </c>
      <c r="I68" s="29" t="str">
        <f t="shared" si="9"/>
        <v/>
      </c>
      <c r="J68" s="30" t="str">
        <f t="shared" si="10"/>
        <v/>
      </c>
      <c r="K68" s="30" t="str">
        <f t="shared" si="6"/>
        <v/>
      </c>
      <c r="L68" s="30" t="str">
        <f t="shared" si="6"/>
        <v/>
      </c>
      <c r="M68" s="30" t="str">
        <f t="shared" si="6"/>
        <v/>
      </c>
      <c r="N68" s="30" t="str">
        <f t="shared" si="6"/>
        <v/>
      </c>
      <c r="O68" s="30" t="str">
        <f t="shared" si="6"/>
        <v/>
      </c>
      <c r="P68" s="29"/>
      <c r="S68" s="22"/>
    </row>
    <row r="69" spans="1:23" ht="20.25" customHeight="1" x14ac:dyDescent="0.35">
      <c r="B69" s="15">
        <v>16</v>
      </c>
      <c r="C69" s="16">
        <f t="shared" si="5"/>
        <v>0</v>
      </c>
      <c r="D69" s="17"/>
      <c r="E69" s="29" t="str">
        <f t="shared" si="7"/>
        <v/>
      </c>
      <c r="F69" s="29" t="str">
        <f t="shared" si="7"/>
        <v/>
      </c>
      <c r="G69" s="29" t="str">
        <f t="shared" si="7"/>
        <v/>
      </c>
      <c r="H69" s="29" t="str">
        <f t="shared" si="8"/>
        <v/>
      </c>
      <c r="I69" s="29" t="str">
        <f t="shared" si="9"/>
        <v/>
      </c>
      <c r="J69" s="30" t="str">
        <f t="shared" si="10"/>
        <v/>
      </c>
      <c r="K69" s="30" t="str">
        <f t="shared" si="6"/>
        <v/>
      </c>
      <c r="L69" s="30" t="str">
        <f t="shared" si="6"/>
        <v/>
      </c>
      <c r="M69" s="30" t="str">
        <f t="shared" si="6"/>
        <v/>
      </c>
      <c r="N69" s="30" t="str">
        <f t="shared" si="6"/>
        <v/>
      </c>
      <c r="O69" s="30" t="str">
        <f t="shared" si="6"/>
        <v/>
      </c>
      <c r="P69" s="29"/>
      <c r="S69" s="22"/>
    </row>
    <row r="70" spans="1:23" ht="20.25" customHeight="1" x14ac:dyDescent="0.35">
      <c r="B70" s="15">
        <v>17</v>
      </c>
      <c r="C70" s="16">
        <f t="shared" si="5"/>
        <v>0</v>
      </c>
      <c r="D70" s="17"/>
      <c r="E70" s="29" t="str">
        <f t="shared" si="7"/>
        <v/>
      </c>
      <c r="F70" s="29" t="str">
        <f t="shared" si="7"/>
        <v/>
      </c>
      <c r="G70" s="29" t="str">
        <f t="shared" si="7"/>
        <v/>
      </c>
      <c r="H70" s="29" t="str">
        <f t="shared" si="8"/>
        <v/>
      </c>
      <c r="I70" s="29" t="str">
        <f t="shared" si="9"/>
        <v/>
      </c>
      <c r="J70" s="30" t="str">
        <f t="shared" si="10"/>
        <v/>
      </c>
      <c r="K70" s="30" t="str">
        <f t="shared" si="10"/>
        <v/>
      </c>
      <c r="L70" s="30" t="str">
        <f t="shared" si="10"/>
        <v/>
      </c>
      <c r="M70" s="30" t="str">
        <f t="shared" si="10"/>
        <v/>
      </c>
      <c r="N70" s="30" t="str">
        <f t="shared" si="10"/>
        <v/>
      </c>
      <c r="O70" s="30" t="str">
        <f t="shared" si="10"/>
        <v/>
      </c>
      <c r="P70" s="29"/>
      <c r="S70" s="22"/>
    </row>
    <row r="71" spans="1:23" ht="20.25" customHeight="1" x14ac:dyDescent="0.35">
      <c r="B71" s="15">
        <v>18</v>
      </c>
      <c r="C71" s="16">
        <f t="shared" si="5"/>
        <v>0</v>
      </c>
      <c r="D71" s="17"/>
      <c r="E71" s="29" t="str">
        <f t="shared" ref="E71:G78" si="12">+IF(OR(E36=0,E36=""),"",((F36-E36)/E36*100))</f>
        <v/>
      </c>
      <c r="F71" s="29" t="str">
        <f t="shared" si="12"/>
        <v/>
      </c>
      <c r="G71" s="29" t="str">
        <f t="shared" si="12"/>
        <v/>
      </c>
      <c r="H71" s="29" t="str">
        <f t="shared" si="8"/>
        <v/>
      </c>
      <c r="I71" s="29" t="str">
        <f t="shared" si="9"/>
        <v/>
      </c>
      <c r="J71" s="30" t="str">
        <f t="shared" ref="J71:O78" si="13">+IF(OR(E36=0,E36=""),"",(E36/E$18*100))</f>
        <v/>
      </c>
      <c r="K71" s="30" t="str">
        <f t="shared" si="13"/>
        <v/>
      </c>
      <c r="L71" s="30" t="str">
        <f t="shared" si="13"/>
        <v/>
      </c>
      <c r="M71" s="30" t="str">
        <f t="shared" si="13"/>
        <v/>
      </c>
      <c r="N71" s="30" t="str">
        <f t="shared" si="13"/>
        <v/>
      </c>
      <c r="O71" s="30" t="str">
        <f t="shared" si="13"/>
        <v/>
      </c>
      <c r="P71" s="29"/>
      <c r="S71" s="22"/>
    </row>
    <row r="72" spans="1:23" ht="20.25" customHeight="1" x14ac:dyDescent="0.35">
      <c r="B72" s="15">
        <v>19</v>
      </c>
      <c r="C72" s="16">
        <f t="shared" si="5"/>
        <v>0</v>
      </c>
      <c r="D72" s="17"/>
      <c r="E72" s="29" t="str">
        <f t="shared" si="12"/>
        <v/>
      </c>
      <c r="F72" s="29" t="str">
        <f t="shared" si="12"/>
        <v/>
      </c>
      <c r="G72" s="29" t="str">
        <f t="shared" si="12"/>
        <v/>
      </c>
      <c r="H72" s="29" t="str">
        <f t="shared" si="8"/>
        <v/>
      </c>
      <c r="I72" s="29" t="str">
        <f t="shared" si="9"/>
        <v/>
      </c>
      <c r="J72" s="30" t="str">
        <f t="shared" si="13"/>
        <v/>
      </c>
      <c r="K72" s="30" t="str">
        <f t="shared" si="13"/>
        <v/>
      </c>
      <c r="L72" s="30" t="str">
        <f t="shared" si="13"/>
        <v/>
      </c>
      <c r="M72" s="30" t="str">
        <f t="shared" si="13"/>
        <v/>
      </c>
      <c r="N72" s="30" t="str">
        <f t="shared" si="13"/>
        <v/>
      </c>
      <c r="O72" s="30" t="str">
        <f t="shared" si="13"/>
        <v/>
      </c>
      <c r="P72" s="29"/>
      <c r="S72" s="22"/>
    </row>
    <row r="73" spans="1:23" ht="20.25" customHeight="1" x14ac:dyDescent="0.35">
      <c r="B73" s="15">
        <v>20</v>
      </c>
      <c r="C73" s="16">
        <f t="shared" si="5"/>
        <v>0</v>
      </c>
      <c r="D73" s="17"/>
      <c r="E73" s="29" t="str">
        <f t="shared" si="12"/>
        <v/>
      </c>
      <c r="F73" s="29" t="str">
        <f t="shared" si="12"/>
        <v/>
      </c>
      <c r="G73" s="29" t="str">
        <f t="shared" si="12"/>
        <v/>
      </c>
      <c r="H73" s="29" t="str">
        <f t="shared" si="8"/>
        <v/>
      </c>
      <c r="I73" s="29" t="str">
        <f t="shared" si="9"/>
        <v/>
      </c>
      <c r="J73" s="30" t="str">
        <f t="shared" si="13"/>
        <v/>
      </c>
      <c r="K73" s="30" t="str">
        <f t="shared" si="13"/>
        <v/>
      </c>
      <c r="L73" s="30" t="str">
        <f t="shared" si="13"/>
        <v/>
      </c>
      <c r="M73" s="30" t="str">
        <f t="shared" si="13"/>
        <v/>
      </c>
      <c r="N73" s="30" t="str">
        <f t="shared" si="13"/>
        <v/>
      </c>
      <c r="O73" s="30" t="str">
        <f t="shared" si="13"/>
        <v/>
      </c>
      <c r="P73" s="29"/>
      <c r="S73" s="22"/>
    </row>
    <row r="74" spans="1:23" ht="20.25" customHeight="1" x14ac:dyDescent="0.35">
      <c r="B74" s="15">
        <v>21</v>
      </c>
      <c r="C74" s="16">
        <f t="shared" si="5"/>
        <v>0</v>
      </c>
      <c r="D74" s="17"/>
      <c r="E74" s="29" t="str">
        <f t="shared" si="12"/>
        <v/>
      </c>
      <c r="F74" s="29" t="str">
        <f t="shared" si="12"/>
        <v/>
      </c>
      <c r="G74" s="29" t="str">
        <f t="shared" si="12"/>
        <v/>
      </c>
      <c r="H74" s="29" t="str">
        <f t="shared" si="8"/>
        <v/>
      </c>
      <c r="I74" s="29" t="str">
        <f t="shared" si="9"/>
        <v/>
      </c>
      <c r="J74" s="30" t="str">
        <f t="shared" si="13"/>
        <v/>
      </c>
      <c r="K74" s="30" t="str">
        <f t="shared" si="13"/>
        <v/>
      </c>
      <c r="L74" s="30" t="str">
        <f t="shared" si="13"/>
        <v/>
      </c>
      <c r="M74" s="30" t="str">
        <f t="shared" si="13"/>
        <v/>
      </c>
      <c r="N74" s="30" t="str">
        <f t="shared" si="13"/>
        <v/>
      </c>
      <c r="O74" s="30" t="str">
        <f t="shared" si="13"/>
        <v/>
      </c>
      <c r="P74" s="29"/>
      <c r="S74" s="22"/>
    </row>
    <row r="75" spans="1:23" ht="20.25" customHeight="1" x14ac:dyDescent="0.35">
      <c r="B75" s="15">
        <v>22</v>
      </c>
      <c r="C75" s="16">
        <f t="shared" si="5"/>
        <v>0</v>
      </c>
      <c r="D75" s="17"/>
      <c r="E75" s="29" t="str">
        <f t="shared" si="12"/>
        <v/>
      </c>
      <c r="F75" s="29" t="str">
        <f t="shared" si="12"/>
        <v/>
      </c>
      <c r="G75" s="29" t="str">
        <f t="shared" si="12"/>
        <v/>
      </c>
      <c r="H75" s="29" t="str">
        <f t="shared" si="8"/>
        <v/>
      </c>
      <c r="I75" s="29" t="str">
        <f t="shared" si="9"/>
        <v/>
      </c>
      <c r="J75" s="30" t="str">
        <f t="shared" si="13"/>
        <v/>
      </c>
      <c r="K75" s="30" t="str">
        <f t="shared" si="13"/>
        <v/>
      </c>
      <c r="L75" s="30" t="str">
        <f t="shared" si="13"/>
        <v/>
      </c>
      <c r="M75" s="30" t="str">
        <f t="shared" si="13"/>
        <v/>
      </c>
      <c r="N75" s="30" t="str">
        <f t="shared" si="13"/>
        <v/>
      </c>
      <c r="O75" s="30" t="str">
        <f t="shared" si="13"/>
        <v/>
      </c>
      <c r="P75" s="29"/>
      <c r="S75" s="22"/>
    </row>
    <row r="76" spans="1:23" ht="20.25" customHeight="1" x14ac:dyDescent="0.35">
      <c r="B76" s="15">
        <v>23</v>
      </c>
      <c r="C76" s="16">
        <f t="shared" si="5"/>
        <v>0</v>
      </c>
      <c r="D76" s="17"/>
      <c r="E76" s="29" t="str">
        <f t="shared" si="12"/>
        <v/>
      </c>
      <c r="F76" s="29" t="str">
        <f t="shared" si="12"/>
        <v/>
      </c>
      <c r="G76" s="29" t="str">
        <f t="shared" si="12"/>
        <v/>
      </c>
      <c r="H76" s="29" t="str">
        <f t="shared" si="8"/>
        <v/>
      </c>
      <c r="I76" s="29" t="str">
        <f t="shared" si="9"/>
        <v/>
      </c>
      <c r="J76" s="30" t="str">
        <f t="shared" si="13"/>
        <v/>
      </c>
      <c r="K76" s="30" t="str">
        <f t="shared" si="13"/>
        <v/>
      </c>
      <c r="L76" s="30" t="str">
        <f t="shared" si="13"/>
        <v/>
      </c>
      <c r="M76" s="30" t="str">
        <f t="shared" si="13"/>
        <v/>
      </c>
      <c r="N76" s="30" t="str">
        <f t="shared" si="13"/>
        <v/>
      </c>
      <c r="O76" s="30" t="str">
        <f t="shared" si="13"/>
        <v/>
      </c>
      <c r="P76" s="29"/>
      <c r="S76" s="22"/>
    </row>
    <row r="77" spans="1:23" ht="20.25" customHeight="1" x14ac:dyDescent="0.35">
      <c r="B77" s="15">
        <v>24</v>
      </c>
      <c r="C77" s="16">
        <f t="shared" si="5"/>
        <v>0</v>
      </c>
      <c r="D77" s="17"/>
      <c r="E77" s="29" t="str">
        <f t="shared" si="12"/>
        <v/>
      </c>
      <c r="F77" s="29" t="str">
        <f t="shared" si="12"/>
        <v/>
      </c>
      <c r="G77" s="29" t="str">
        <f t="shared" si="12"/>
        <v/>
      </c>
      <c r="H77" s="29" t="str">
        <f t="shared" si="8"/>
        <v/>
      </c>
      <c r="I77" s="29" t="str">
        <f t="shared" si="9"/>
        <v/>
      </c>
      <c r="J77" s="30" t="str">
        <f t="shared" si="13"/>
        <v/>
      </c>
      <c r="K77" s="30" t="str">
        <f t="shared" si="13"/>
        <v/>
      </c>
      <c r="L77" s="30" t="str">
        <f t="shared" si="13"/>
        <v/>
      </c>
      <c r="M77" s="30" t="str">
        <f t="shared" si="13"/>
        <v/>
      </c>
      <c r="N77" s="30" t="str">
        <f t="shared" si="13"/>
        <v/>
      </c>
      <c r="O77" s="30" t="str">
        <f t="shared" si="13"/>
        <v/>
      </c>
      <c r="P77" s="29"/>
      <c r="S77" s="22"/>
    </row>
    <row r="78" spans="1:23" ht="20.25" customHeight="1" x14ac:dyDescent="0.35">
      <c r="B78" s="15">
        <v>25</v>
      </c>
      <c r="C78" s="16">
        <f t="shared" si="5"/>
        <v>0</v>
      </c>
      <c r="D78" s="17"/>
      <c r="E78" s="29" t="str">
        <f t="shared" si="12"/>
        <v/>
      </c>
      <c r="F78" s="29" t="str">
        <f t="shared" si="12"/>
        <v/>
      </c>
      <c r="G78" s="29" t="str">
        <f t="shared" si="12"/>
        <v/>
      </c>
      <c r="H78" s="29" t="str">
        <f t="shared" si="8"/>
        <v/>
      </c>
      <c r="I78" s="29" t="str">
        <f t="shared" si="9"/>
        <v/>
      </c>
      <c r="J78" s="30" t="str">
        <f t="shared" si="13"/>
        <v/>
      </c>
      <c r="K78" s="30" t="str">
        <f t="shared" si="13"/>
        <v/>
      </c>
      <c r="L78" s="30" t="str">
        <f t="shared" si="13"/>
        <v/>
      </c>
      <c r="M78" s="30" t="str">
        <f t="shared" si="13"/>
        <v/>
      </c>
      <c r="N78" s="30" t="str">
        <f t="shared" si="13"/>
        <v/>
      </c>
      <c r="O78" s="30" t="str">
        <f t="shared" si="13"/>
        <v/>
      </c>
      <c r="P78" s="29"/>
      <c r="S78" s="22"/>
    </row>
    <row r="79" spans="1:23" ht="20.25" customHeight="1" x14ac:dyDescent="0.35">
      <c r="S79" s="22"/>
    </row>
    <row r="80" spans="1:23" ht="13" x14ac:dyDescent="0.3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</row>
    <row r="81" spans="1:23" ht="13" x14ac:dyDescent="0.3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</row>
    <row r="83" spans="1:23" ht="18" customHeight="1" x14ac:dyDescent="0.35">
      <c r="B83" s="59" t="s">
        <v>19</v>
      </c>
      <c r="C83" s="59" t="s">
        <v>6</v>
      </c>
      <c r="D83" s="59" t="s">
        <v>10</v>
      </c>
      <c r="E83" s="55" t="str">
        <f>+"Precio (USD/"&amp;D13&amp;"Pza)"</f>
        <v>Precio (USD/TMPza)</v>
      </c>
      <c r="F83" s="55"/>
      <c r="G83" s="55"/>
      <c r="H83" s="55"/>
      <c r="I83" s="55"/>
      <c r="J83" s="55"/>
      <c r="K83" s="43" t="s">
        <v>20</v>
      </c>
      <c r="L83" s="44"/>
      <c r="M83" s="44"/>
      <c r="N83" s="44"/>
      <c r="O83" s="45"/>
      <c r="P83" s="22"/>
    </row>
    <row r="84" spans="1:23" ht="46.5" x14ac:dyDescent="0.35">
      <c r="B84" s="59"/>
      <c r="C84" s="59"/>
      <c r="D84" s="59"/>
      <c r="E84" s="31">
        <f t="shared" ref="E84:J84" si="14">+E17</f>
        <v>2021</v>
      </c>
      <c r="F84" s="31">
        <f t="shared" si="14"/>
        <v>2022</v>
      </c>
      <c r="G84" s="31">
        <f t="shared" si="14"/>
        <v>2023</v>
      </c>
      <c r="H84" s="31">
        <f t="shared" si="14"/>
        <v>2024</v>
      </c>
      <c r="I84" s="31" t="str">
        <f t="shared" si="14"/>
        <v>Ene - Jun  2024</v>
      </c>
      <c r="J84" s="31" t="str">
        <f t="shared" si="14"/>
        <v>Ene - Jun  2025</v>
      </c>
      <c r="K84" s="32" t="str">
        <f>+E49</f>
        <v>2022 / 2021</v>
      </c>
      <c r="L84" s="33" t="str">
        <f>+F49</f>
        <v>2023 / 2022</v>
      </c>
      <c r="M84" s="33" t="str">
        <f>+G49</f>
        <v>2024 / 2023</v>
      </c>
      <c r="N84" s="33" t="str">
        <f>+H49</f>
        <v>2021 / 2024</v>
      </c>
      <c r="O84" s="33" t="str">
        <f>+I49</f>
        <v>Ene - Jun  2025 / Ene - Jun  2024</v>
      </c>
      <c r="P84" s="22"/>
      <c r="W84" s="4"/>
    </row>
    <row r="85" spans="1:23" ht="20.25" customHeight="1" x14ac:dyDescent="0.35">
      <c r="B85" s="12" t="s">
        <v>8</v>
      </c>
      <c r="C85" s="12" t="s">
        <v>9</v>
      </c>
      <c r="D85" s="12"/>
      <c r="E85" s="28">
        <f>IF(E18=0,0,K18/E18)</f>
        <v>771.86823145177061</v>
      </c>
      <c r="F85" s="28">
        <f t="shared" ref="F85:J85" si="15">IF(F18=0,0,L18/F18)</f>
        <v>909.67744946787036</v>
      </c>
      <c r="G85" s="28">
        <f t="shared" si="15"/>
        <v>873.18357258341143</v>
      </c>
      <c r="H85" s="28">
        <f t="shared" si="15"/>
        <v>757.74548285533092</v>
      </c>
      <c r="I85" s="28">
        <f t="shared" si="15"/>
        <v>775.98558337553118</v>
      </c>
      <c r="J85" s="28">
        <f t="shared" si="15"/>
        <v>714.27996014215944</v>
      </c>
      <c r="K85" s="27">
        <f>+IF(OR(E85=0,E85=""),"",((F85-E85)/E85*100))</f>
        <v>17.853982376875503</v>
      </c>
      <c r="L85" s="27">
        <f>+IF(OR(F85=0,F85=""),"",((G85-F85)/F85*100))</f>
        <v>-4.0117381062712472</v>
      </c>
      <c r="M85" s="27">
        <f>+IF(OR(G85=0,G85=""),"",((H85-G85)/G85*100))</f>
        <v>-13.220368929587622</v>
      </c>
      <c r="N85" s="27">
        <f>+IF(OR(H85=0,H85=""),"",((E85-H85)/H85*100))</f>
        <v>1.8637852571845703</v>
      </c>
      <c r="O85" s="27">
        <f>+IF(OR(I85=0,I85=""),"",(J85-I85)/I85*100)</f>
        <v>-7.951903302758895</v>
      </c>
      <c r="P85" s="22"/>
      <c r="W85" s="4"/>
    </row>
    <row r="86" spans="1:23" ht="20.25" customHeight="1" x14ac:dyDescent="0.35">
      <c r="B86" s="15">
        <v>1</v>
      </c>
      <c r="C86" s="16" t="str">
        <f t="shared" ref="C86:C110" si="16">+C19</f>
        <v>ESTADOS UNIDOS (EEUU)</v>
      </c>
      <c r="D86" s="17"/>
      <c r="E86" s="29">
        <f>IF(OR(E19=0,E19=""),"",(K19/E19))</f>
        <v>771.86823145177061</v>
      </c>
      <c r="F86" s="29">
        <f t="shared" ref="F86:J101" si="17">IF(OR(F19=0,F19=""),"",(L19/F19))</f>
        <v>907.05273461828074</v>
      </c>
      <c r="G86" s="29">
        <f t="shared" si="17"/>
        <v>880.23497101498322</v>
      </c>
      <c r="H86" s="29">
        <f t="shared" si="17"/>
        <v>757.74548285533092</v>
      </c>
      <c r="I86" s="29">
        <f t="shared" si="17"/>
        <v>775.98558337553118</v>
      </c>
      <c r="J86" s="29">
        <f t="shared" si="17"/>
        <v>742.76133882008617</v>
      </c>
      <c r="K86" s="29">
        <f t="shared" ref="K86:M110" si="18">+IF(OR(E86=0,E86="",F86=0,F86=""),"",((F86-E86)/E86*100))</f>
        <v>17.51393536591705</v>
      </c>
      <c r="L86" s="29">
        <f t="shared" si="18"/>
        <v>-2.9565826307313174</v>
      </c>
      <c r="M86" s="29">
        <f t="shared" si="18"/>
        <v>-13.915544393607975</v>
      </c>
      <c r="N86" s="27">
        <f t="shared" ref="N86:N110" si="19">+IF(OR(H86=0,H86=""),"",((E86-H86)/H86*100))</f>
        <v>1.8637852571845703</v>
      </c>
      <c r="O86" s="27">
        <f t="shared" ref="O86:O110" si="20">+IF(OR(I86=0,I86=""),"",(J86-I86)/I86*100)</f>
        <v>-4.2815543570951169</v>
      </c>
      <c r="P86" s="22"/>
      <c r="W86" s="4"/>
    </row>
    <row r="87" spans="1:23" ht="20.25" customHeight="1" x14ac:dyDescent="0.35">
      <c r="B87" s="15">
        <v>2</v>
      </c>
      <c r="C87" s="16" t="str">
        <f t="shared" si="16"/>
        <v>COLOMBIA</v>
      </c>
      <c r="D87" s="17"/>
      <c r="E87" s="29" t="str">
        <f t="shared" ref="E87:J102" si="21">IF(OR(E20=0,E20=""),"",(K20/E20))</f>
        <v/>
      </c>
      <c r="F87" s="29" t="str">
        <f t="shared" si="17"/>
        <v/>
      </c>
      <c r="G87" s="29" t="str">
        <f t="shared" si="17"/>
        <v/>
      </c>
      <c r="H87" s="29" t="str">
        <f t="shared" si="17"/>
        <v/>
      </c>
      <c r="I87" s="29" t="str">
        <f t="shared" si="17"/>
        <v/>
      </c>
      <c r="J87" s="29">
        <f t="shared" si="17"/>
        <v>618.24168288209171</v>
      </c>
      <c r="K87" s="29" t="str">
        <f t="shared" si="18"/>
        <v/>
      </c>
      <c r="L87" s="29" t="str">
        <f t="shared" si="18"/>
        <v/>
      </c>
      <c r="M87" s="29" t="str">
        <f t="shared" si="18"/>
        <v/>
      </c>
      <c r="N87" s="27" t="str">
        <f t="shared" si="19"/>
        <v/>
      </c>
      <c r="O87" s="27" t="str">
        <f t="shared" si="20"/>
        <v/>
      </c>
      <c r="P87" s="22"/>
      <c r="W87" s="4"/>
    </row>
    <row r="88" spans="1:23" ht="20.25" customHeight="1" x14ac:dyDescent="0.35">
      <c r="B88" s="15">
        <v>3</v>
      </c>
      <c r="C88" s="16" t="str">
        <f t="shared" si="16"/>
        <v>COSTA RICA</v>
      </c>
      <c r="D88" s="17"/>
      <c r="E88" s="29" t="str">
        <f>IF(OR(E21=0,E21=""),"",(K21/E21))</f>
        <v/>
      </c>
      <c r="F88" s="29">
        <f t="shared" si="17"/>
        <v>960.00463840373129</v>
      </c>
      <c r="G88" s="29">
        <f t="shared" si="17"/>
        <v>801.05051376453741</v>
      </c>
      <c r="H88" s="29" t="str">
        <f t="shared" si="17"/>
        <v/>
      </c>
      <c r="I88" s="29" t="str">
        <f t="shared" si="17"/>
        <v/>
      </c>
      <c r="J88" s="29">
        <f t="shared" si="17"/>
        <v>777.85660331065208</v>
      </c>
      <c r="K88" s="29" t="str">
        <f t="shared" si="18"/>
        <v/>
      </c>
      <c r="L88" s="29">
        <f t="shared" si="18"/>
        <v>-16.557641315514719</v>
      </c>
      <c r="M88" s="29" t="str">
        <f t="shared" si="18"/>
        <v/>
      </c>
      <c r="N88" s="27" t="str">
        <f>+IF(OR(H88=0,H88=""),"",((E88-H88)/H88*100))</f>
        <v/>
      </c>
      <c r="O88" s="27" t="str">
        <f t="shared" si="20"/>
        <v/>
      </c>
      <c r="P88" s="22"/>
      <c r="W88" s="4"/>
    </row>
    <row r="89" spans="1:23" ht="20.25" customHeight="1" x14ac:dyDescent="0.35">
      <c r="B89" s="15">
        <v>4</v>
      </c>
      <c r="C89" s="16">
        <f t="shared" si="16"/>
        <v>0</v>
      </c>
      <c r="D89" s="17"/>
      <c r="E89" s="29" t="str">
        <f t="shared" si="21"/>
        <v/>
      </c>
      <c r="F89" s="29" t="str">
        <f t="shared" si="17"/>
        <v/>
      </c>
      <c r="G89" s="29" t="str">
        <f t="shared" si="17"/>
        <v/>
      </c>
      <c r="H89" s="29" t="str">
        <f t="shared" si="17"/>
        <v/>
      </c>
      <c r="I89" s="29" t="str">
        <f t="shared" si="17"/>
        <v/>
      </c>
      <c r="J89" s="29" t="str">
        <f t="shared" si="17"/>
        <v/>
      </c>
      <c r="K89" s="29" t="str">
        <f t="shared" si="18"/>
        <v/>
      </c>
      <c r="L89" s="29" t="str">
        <f t="shared" si="18"/>
        <v/>
      </c>
      <c r="M89" s="29" t="str">
        <f t="shared" si="18"/>
        <v/>
      </c>
      <c r="N89" s="27" t="str">
        <f t="shared" si="19"/>
        <v/>
      </c>
      <c r="O89" s="27" t="str">
        <f t="shared" si="20"/>
        <v/>
      </c>
      <c r="P89" s="22"/>
      <c r="W89" s="4"/>
    </row>
    <row r="90" spans="1:23" ht="20.25" customHeight="1" x14ac:dyDescent="0.35">
      <c r="B90" s="15">
        <v>5</v>
      </c>
      <c r="C90" s="16">
        <f t="shared" si="16"/>
        <v>0</v>
      </c>
      <c r="D90" s="17"/>
      <c r="E90" s="29" t="str">
        <f t="shared" si="21"/>
        <v/>
      </c>
      <c r="F90" s="29" t="str">
        <f t="shared" si="17"/>
        <v/>
      </c>
      <c r="G90" s="29" t="str">
        <f t="shared" si="17"/>
        <v/>
      </c>
      <c r="H90" s="29" t="str">
        <f t="shared" si="17"/>
        <v/>
      </c>
      <c r="I90" s="29" t="str">
        <f t="shared" si="17"/>
        <v/>
      </c>
      <c r="J90" s="29" t="str">
        <f t="shared" si="17"/>
        <v/>
      </c>
      <c r="K90" s="29" t="str">
        <f t="shared" si="18"/>
        <v/>
      </c>
      <c r="L90" s="29" t="str">
        <f t="shared" si="18"/>
        <v/>
      </c>
      <c r="M90" s="29" t="str">
        <f t="shared" si="18"/>
        <v/>
      </c>
      <c r="N90" s="27"/>
      <c r="O90" s="27"/>
      <c r="P90" s="22"/>
      <c r="W90" s="4"/>
    </row>
    <row r="91" spans="1:23" ht="20.25" customHeight="1" x14ac:dyDescent="0.35">
      <c r="B91" s="15">
        <v>6</v>
      </c>
      <c r="C91" s="16">
        <f t="shared" si="16"/>
        <v>0</v>
      </c>
      <c r="D91" s="17"/>
      <c r="E91" s="29" t="str">
        <f t="shared" si="21"/>
        <v/>
      </c>
      <c r="F91" s="29" t="str">
        <f t="shared" si="17"/>
        <v/>
      </c>
      <c r="G91" s="29" t="str">
        <f t="shared" si="17"/>
        <v/>
      </c>
      <c r="H91" s="29" t="str">
        <f t="shared" si="17"/>
        <v/>
      </c>
      <c r="I91" s="29" t="str">
        <f t="shared" si="17"/>
        <v/>
      </c>
      <c r="J91" s="29" t="str">
        <f t="shared" si="17"/>
        <v/>
      </c>
      <c r="K91" s="29" t="str">
        <f t="shared" si="18"/>
        <v/>
      </c>
      <c r="L91" s="29" t="str">
        <f t="shared" si="18"/>
        <v/>
      </c>
      <c r="M91" s="29" t="str">
        <f t="shared" si="18"/>
        <v/>
      </c>
      <c r="N91" s="27"/>
      <c r="O91" s="27"/>
      <c r="P91" s="22"/>
      <c r="W91" s="4"/>
    </row>
    <row r="92" spans="1:23" ht="20.25" customHeight="1" x14ac:dyDescent="0.35">
      <c r="B92" s="15">
        <v>7</v>
      </c>
      <c r="C92" s="16">
        <f t="shared" si="16"/>
        <v>0</v>
      </c>
      <c r="D92" s="17"/>
      <c r="E92" s="29" t="str">
        <f t="shared" si="21"/>
        <v/>
      </c>
      <c r="F92" s="29" t="str">
        <f t="shared" si="17"/>
        <v/>
      </c>
      <c r="G92" s="29" t="str">
        <f t="shared" si="17"/>
        <v/>
      </c>
      <c r="H92" s="29" t="str">
        <f t="shared" si="17"/>
        <v/>
      </c>
      <c r="I92" s="29" t="str">
        <f t="shared" si="17"/>
        <v/>
      </c>
      <c r="J92" s="29" t="str">
        <f t="shared" si="17"/>
        <v/>
      </c>
      <c r="K92" s="29" t="str">
        <f t="shared" si="18"/>
        <v/>
      </c>
      <c r="L92" s="29" t="str">
        <f t="shared" si="18"/>
        <v/>
      </c>
      <c r="M92" s="29" t="str">
        <f t="shared" si="18"/>
        <v/>
      </c>
      <c r="N92" s="27" t="str">
        <f t="shared" si="19"/>
        <v/>
      </c>
      <c r="O92" s="27" t="str">
        <f t="shared" si="20"/>
        <v/>
      </c>
      <c r="P92" s="22"/>
      <c r="W92" s="4"/>
    </row>
    <row r="93" spans="1:23" ht="20.25" customHeight="1" x14ac:dyDescent="0.35">
      <c r="B93" s="15">
        <v>8</v>
      </c>
      <c r="C93" s="16">
        <f t="shared" si="16"/>
        <v>0</v>
      </c>
      <c r="D93" s="17"/>
      <c r="E93" s="29" t="str">
        <f t="shared" si="21"/>
        <v/>
      </c>
      <c r="F93" s="29" t="str">
        <f t="shared" si="17"/>
        <v/>
      </c>
      <c r="G93" s="29" t="str">
        <f t="shared" si="17"/>
        <v/>
      </c>
      <c r="H93" s="29" t="str">
        <f t="shared" si="17"/>
        <v/>
      </c>
      <c r="I93" s="29" t="str">
        <f t="shared" si="17"/>
        <v/>
      </c>
      <c r="J93" s="29" t="str">
        <f t="shared" si="17"/>
        <v/>
      </c>
      <c r="K93" s="29" t="str">
        <f t="shared" si="18"/>
        <v/>
      </c>
      <c r="L93" s="29" t="str">
        <f t="shared" si="18"/>
        <v/>
      </c>
      <c r="M93" s="29" t="str">
        <f t="shared" si="18"/>
        <v/>
      </c>
      <c r="N93" s="27" t="str">
        <f t="shared" si="19"/>
        <v/>
      </c>
      <c r="O93" s="27" t="str">
        <f t="shared" si="20"/>
        <v/>
      </c>
      <c r="P93" s="22"/>
      <c r="W93" s="4"/>
    </row>
    <row r="94" spans="1:23" ht="20.25" customHeight="1" x14ac:dyDescent="0.35">
      <c r="B94" s="15">
        <v>9</v>
      </c>
      <c r="C94" s="16">
        <f t="shared" si="16"/>
        <v>0</v>
      </c>
      <c r="D94" s="17"/>
      <c r="E94" s="29" t="str">
        <f t="shared" si="21"/>
        <v/>
      </c>
      <c r="F94" s="29" t="str">
        <f t="shared" si="17"/>
        <v/>
      </c>
      <c r="G94" s="29" t="str">
        <f t="shared" si="17"/>
        <v/>
      </c>
      <c r="H94" s="29" t="str">
        <f t="shared" si="17"/>
        <v/>
      </c>
      <c r="I94" s="29" t="str">
        <f t="shared" si="17"/>
        <v/>
      </c>
      <c r="J94" s="29" t="str">
        <f t="shared" si="17"/>
        <v/>
      </c>
      <c r="K94" s="29" t="str">
        <f t="shared" si="18"/>
        <v/>
      </c>
      <c r="L94" s="29" t="str">
        <f t="shared" si="18"/>
        <v/>
      </c>
      <c r="M94" s="29" t="str">
        <f t="shared" si="18"/>
        <v/>
      </c>
      <c r="N94" s="27" t="str">
        <f t="shared" si="19"/>
        <v/>
      </c>
      <c r="O94" s="27" t="str">
        <f t="shared" si="20"/>
        <v/>
      </c>
      <c r="P94" s="22"/>
      <c r="W94" s="4"/>
    </row>
    <row r="95" spans="1:23" ht="20.25" customHeight="1" x14ac:dyDescent="0.35">
      <c r="B95" s="15">
        <v>10</v>
      </c>
      <c r="C95" s="16">
        <f t="shared" si="16"/>
        <v>0</v>
      </c>
      <c r="D95" s="17"/>
      <c r="E95" s="29" t="str">
        <f t="shared" si="21"/>
        <v/>
      </c>
      <c r="F95" s="29" t="str">
        <f t="shared" si="17"/>
        <v/>
      </c>
      <c r="G95" s="29" t="str">
        <f t="shared" si="17"/>
        <v/>
      </c>
      <c r="H95" s="29" t="str">
        <f t="shared" si="17"/>
        <v/>
      </c>
      <c r="I95" s="29" t="str">
        <f t="shared" si="17"/>
        <v/>
      </c>
      <c r="J95" s="29" t="str">
        <f t="shared" si="17"/>
        <v/>
      </c>
      <c r="K95" s="29" t="str">
        <f t="shared" si="18"/>
        <v/>
      </c>
      <c r="L95" s="29" t="str">
        <f t="shared" si="18"/>
        <v/>
      </c>
      <c r="M95" s="29" t="str">
        <f t="shared" si="18"/>
        <v/>
      </c>
      <c r="N95" s="27" t="str">
        <f t="shared" si="19"/>
        <v/>
      </c>
      <c r="O95" s="27" t="str">
        <f t="shared" si="20"/>
        <v/>
      </c>
      <c r="P95" s="22"/>
      <c r="W95" s="4"/>
    </row>
    <row r="96" spans="1:23" ht="20.25" customHeight="1" x14ac:dyDescent="0.35">
      <c r="B96" s="15">
        <v>11</v>
      </c>
      <c r="C96" s="16">
        <f t="shared" si="16"/>
        <v>0</v>
      </c>
      <c r="D96" s="17"/>
      <c r="E96" s="29" t="str">
        <f t="shared" si="21"/>
        <v/>
      </c>
      <c r="F96" s="29" t="str">
        <f t="shared" si="17"/>
        <v/>
      </c>
      <c r="G96" s="29" t="str">
        <f t="shared" si="17"/>
        <v/>
      </c>
      <c r="H96" s="29" t="str">
        <f t="shared" si="17"/>
        <v/>
      </c>
      <c r="I96" s="29" t="str">
        <f t="shared" si="17"/>
        <v/>
      </c>
      <c r="J96" s="29" t="str">
        <f t="shared" si="17"/>
        <v/>
      </c>
      <c r="K96" s="29" t="str">
        <f t="shared" si="18"/>
        <v/>
      </c>
      <c r="L96" s="29" t="str">
        <f t="shared" si="18"/>
        <v/>
      </c>
      <c r="M96" s="29" t="str">
        <f t="shared" si="18"/>
        <v/>
      </c>
      <c r="N96" s="27" t="str">
        <f t="shared" si="19"/>
        <v/>
      </c>
      <c r="O96" s="27" t="str">
        <f t="shared" si="20"/>
        <v/>
      </c>
      <c r="P96" s="22"/>
      <c r="W96" s="4"/>
    </row>
    <row r="97" spans="2:23" ht="20.25" customHeight="1" x14ac:dyDescent="0.35">
      <c r="B97" s="15">
        <v>12</v>
      </c>
      <c r="C97" s="16">
        <f t="shared" si="16"/>
        <v>0</v>
      </c>
      <c r="D97" s="17"/>
      <c r="E97" s="29" t="str">
        <f t="shared" si="21"/>
        <v/>
      </c>
      <c r="F97" s="29" t="str">
        <f t="shared" si="17"/>
        <v/>
      </c>
      <c r="G97" s="29" t="str">
        <f t="shared" si="17"/>
        <v/>
      </c>
      <c r="H97" s="29" t="str">
        <f t="shared" si="17"/>
        <v/>
      </c>
      <c r="I97" s="29" t="str">
        <f t="shared" si="17"/>
        <v/>
      </c>
      <c r="J97" s="29" t="str">
        <f t="shared" si="17"/>
        <v/>
      </c>
      <c r="K97" s="29" t="str">
        <f t="shared" si="18"/>
        <v/>
      </c>
      <c r="L97" s="29" t="str">
        <f t="shared" si="18"/>
        <v/>
      </c>
      <c r="M97" s="29" t="str">
        <f t="shared" si="18"/>
        <v/>
      </c>
      <c r="N97" s="27" t="str">
        <f t="shared" si="19"/>
        <v/>
      </c>
      <c r="O97" s="27" t="str">
        <f t="shared" si="20"/>
        <v/>
      </c>
      <c r="P97" s="22"/>
      <c r="W97" s="4"/>
    </row>
    <row r="98" spans="2:23" ht="20.25" customHeight="1" x14ac:dyDescent="0.35">
      <c r="B98" s="15">
        <v>13</v>
      </c>
      <c r="C98" s="16">
        <f t="shared" si="16"/>
        <v>0</v>
      </c>
      <c r="D98" s="17"/>
      <c r="E98" s="29" t="str">
        <f t="shared" si="21"/>
        <v/>
      </c>
      <c r="F98" s="29" t="str">
        <f t="shared" si="17"/>
        <v/>
      </c>
      <c r="G98" s="29" t="str">
        <f t="shared" si="17"/>
        <v/>
      </c>
      <c r="H98" s="29" t="str">
        <f t="shared" si="17"/>
        <v/>
      </c>
      <c r="I98" s="29" t="str">
        <f t="shared" si="17"/>
        <v/>
      </c>
      <c r="J98" s="29" t="str">
        <f t="shared" si="17"/>
        <v/>
      </c>
      <c r="K98" s="29" t="str">
        <f t="shared" si="18"/>
        <v/>
      </c>
      <c r="L98" s="29" t="str">
        <f t="shared" si="18"/>
        <v/>
      </c>
      <c r="M98" s="29" t="str">
        <f t="shared" si="18"/>
        <v/>
      </c>
      <c r="N98" s="27" t="str">
        <f t="shared" si="19"/>
        <v/>
      </c>
      <c r="O98" s="27" t="str">
        <f t="shared" si="20"/>
        <v/>
      </c>
      <c r="P98" s="22"/>
      <c r="W98" s="4"/>
    </row>
    <row r="99" spans="2:23" ht="20.25" customHeight="1" x14ac:dyDescent="0.35">
      <c r="B99" s="15">
        <v>14</v>
      </c>
      <c r="C99" s="16">
        <f t="shared" si="16"/>
        <v>0</v>
      </c>
      <c r="D99" s="17"/>
      <c r="E99" s="29" t="str">
        <f t="shared" si="21"/>
        <v/>
      </c>
      <c r="F99" s="29" t="str">
        <f t="shared" si="17"/>
        <v/>
      </c>
      <c r="G99" s="29" t="str">
        <f t="shared" si="17"/>
        <v/>
      </c>
      <c r="H99" s="29" t="str">
        <f t="shared" si="17"/>
        <v/>
      </c>
      <c r="I99" s="29" t="str">
        <f t="shared" si="17"/>
        <v/>
      </c>
      <c r="J99" s="29" t="str">
        <f t="shared" si="17"/>
        <v/>
      </c>
      <c r="K99" s="29" t="str">
        <f t="shared" si="18"/>
        <v/>
      </c>
      <c r="L99" s="29" t="str">
        <f t="shared" si="18"/>
        <v/>
      </c>
      <c r="M99" s="29" t="str">
        <f t="shared" si="18"/>
        <v/>
      </c>
      <c r="N99" s="27" t="str">
        <f t="shared" si="19"/>
        <v/>
      </c>
      <c r="O99" s="27" t="str">
        <f t="shared" si="20"/>
        <v/>
      </c>
      <c r="P99" s="22"/>
      <c r="W99" s="4"/>
    </row>
    <row r="100" spans="2:23" ht="20.25" customHeight="1" x14ac:dyDescent="0.35">
      <c r="B100" s="15">
        <v>15</v>
      </c>
      <c r="C100" s="16">
        <f t="shared" si="16"/>
        <v>0</v>
      </c>
      <c r="D100" s="17"/>
      <c r="E100" s="29" t="str">
        <f t="shared" si="21"/>
        <v/>
      </c>
      <c r="F100" s="29" t="str">
        <f t="shared" si="17"/>
        <v/>
      </c>
      <c r="G100" s="29" t="str">
        <f t="shared" si="17"/>
        <v/>
      </c>
      <c r="H100" s="29" t="str">
        <f t="shared" si="17"/>
        <v/>
      </c>
      <c r="I100" s="29" t="str">
        <f t="shared" si="17"/>
        <v/>
      </c>
      <c r="J100" s="29" t="str">
        <f t="shared" si="17"/>
        <v/>
      </c>
      <c r="K100" s="29" t="str">
        <f t="shared" si="18"/>
        <v/>
      </c>
      <c r="L100" s="29" t="str">
        <f t="shared" si="18"/>
        <v/>
      </c>
      <c r="M100" s="29" t="str">
        <f t="shared" si="18"/>
        <v/>
      </c>
      <c r="N100" s="27" t="str">
        <f t="shared" si="19"/>
        <v/>
      </c>
      <c r="O100" s="27" t="str">
        <f t="shared" si="20"/>
        <v/>
      </c>
      <c r="P100" s="22"/>
      <c r="W100" s="4"/>
    </row>
    <row r="101" spans="2:23" ht="20.25" customHeight="1" x14ac:dyDescent="0.35">
      <c r="B101" s="15">
        <v>16</v>
      </c>
      <c r="C101" s="16">
        <f t="shared" si="16"/>
        <v>0</v>
      </c>
      <c r="D101" s="17"/>
      <c r="E101" s="29" t="str">
        <f t="shared" si="21"/>
        <v/>
      </c>
      <c r="F101" s="29" t="str">
        <f t="shared" si="17"/>
        <v/>
      </c>
      <c r="G101" s="29" t="str">
        <f t="shared" si="17"/>
        <v/>
      </c>
      <c r="H101" s="29" t="str">
        <f t="shared" si="17"/>
        <v/>
      </c>
      <c r="I101" s="29" t="str">
        <f t="shared" si="17"/>
        <v/>
      </c>
      <c r="J101" s="29" t="str">
        <f t="shared" si="17"/>
        <v/>
      </c>
      <c r="K101" s="29" t="str">
        <f t="shared" si="18"/>
        <v/>
      </c>
      <c r="L101" s="29" t="str">
        <f t="shared" si="18"/>
        <v/>
      </c>
      <c r="M101" s="29" t="str">
        <f t="shared" si="18"/>
        <v/>
      </c>
      <c r="N101" s="27" t="str">
        <f t="shared" si="19"/>
        <v/>
      </c>
      <c r="O101" s="27" t="str">
        <f t="shared" si="20"/>
        <v/>
      </c>
      <c r="P101" s="22"/>
      <c r="W101" s="4"/>
    </row>
    <row r="102" spans="2:23" ht="20.25" customHeight="1" x14ac:dyDescent="0.35">
      <c r="B102" s="15">
        <v>17</v>
      </c>
      <c r="C102" s="16">
        <f t="shared" si="16"/>
        <v>0</v>
      </c>
      <c r="D102" s="17"/>
      <c r="E102" s="29" t="str">
        <f t="shared" si="21"/>
        <v/>
      </c>
      <c r="F102" s="29" t="str">
        <f t="shared" si="21"/>
        <v/>
      </c>
      <c r="G102" s="29" t="str">
        <f t="shared" si="21"/>
        <v/>
      </c>
      <c r="H102" s="29" t="str">
        <f t="shared" si="21"/>
        <v/>
      </c>
      <c r="I102" s="29" t="str">
        <f t="shared" si="21"/>
        <v/>
      </c>
      <c r="J102" s="29" t="str">
        <f t="shared" si="21"/>
        <v/>
      </c>
      <c r="K102" s="29" t="str">
        <f t="shared" si="18"/>
        <v/>
      </c>
      <c r="L102" s="29" t="str">
        <f t="shared" si="18"/>
        <v/>
      </c>
      <c r="M102" s="29" t="str">
        <f t="shared" si="18"/>
        <v/>
      </c>
      <c r="N102" s="27" t="str">
        <f t="shared" si="19"/>
        <v/>
      </c>
      <c r="O102" s="27" t="str">
        <f t="shared" si="20"/>
        <v/>
      </c>
      <c r="P102" s="22"/>
      <c r="W102" s="4"/>
    </row>
    <row r="103" spans="2:23" ht="20.25" customHeight="1" x14ac:dyDescent="0.35">
      <c r="B103" s="15">
        <v>18</v>
      </c>
      <c r="C103" s="16">
        <f t="shared" si="16"/>
        <v>0</v>
      </c>
      <c r="D103" s="17"/>
      <c r="E103" s="29" t="str">
        <f t="shared" ref="E103:J105" si="22">IF(OR(E36=0,E36=""),"",(K36/E36))</f>
        <v/>
      </c>
      <c r="F103" s="29" t="str">
        <f t="shared" si="22"/>
        <v/>
      </c>
      <c r="G103" s="29" t="str">
        <f t="shared" si="22"/>
        <v/>
      </c>
      <c r="H103" s="29" t="str">
        <f t="shared" si="22"/>
        <v/>
      </c>
      <c r="I103" s="29" t="str">
        <f t="shared" si="22"/>
        <v/>
      </c>
      <c r="J103" s="29" t="str">
        <f t="shared" si="22"/>
        <v/>
      </c>
      <c r="K103" s="29" t="str">
        <f t="shared" si="18"/>
        <v/>
      </c>
      <c r="L103" s="29" t="str">
        <f t="shared" si="18"/>
        <v/>
      </c>
      <c r="M103" s="29" t="str">
        <f t="shared" si="18"/>
        <v/>
      </c>
      <c r="N103" s="27" t="str">
        <f t="shared" si="19"/>
        <v/>
      </c>
      <c r="O103" s="27" t="str">
        <f t="shared" si="20"/>
        <v/>
      </c>
      <c r="P103" s="22"/>
      <c r="W103" s="34"/>
    </row>
    <row r="104" spans="2:23" ht="20.25" customHeight="1" x14ac:dyDescent="0.35">
      <c r="B104" s="15">
        <v>19</v>
      </c>
      <c r="C104" s="16">
        <f t="shared" si="16"/>
        <v>0</v>
      </c>
      <c r="D104" s="17"/>
      <c r="E104" s="29" t="str">
        <f t="shared" si="22"/>
        <v/>
      </c>
      <c r="F104" s="29" t="str">
        <f t="shared" si="22"/>
        <v/>
      </c>
      <c r="G104" s="29" t="str">
        <f t="shared" si="22"/>
        <v/>
      </c>
      <c r="H104" s="29" t="str">
        <f t="shared" si="22"/>
        <v/>
      </c>
      <c r="I104" s="29" t="str">
        <f t="shared" si="22"/>
        <v/>
      </c>
      <c r="J104" s="29" t="str">
        <f t="shared" si="22"/>
        <v/>
      </c>
      <c r="K104" s="29" t="str">
        <f t="shared" si="18"/>
        <v/>
      </c>
      <c r="L104" s="29" t="str">
        <f t="shared" si="18"/>
        <v/>
      </c>
      <c r="M104" s="29" t="str">
        <f t="shared" si="18"/>
        <v/>
      </c>
      <c r="N104" s="27" t="str">
        <f t="shared" si="19"/>
        <v/>
      </c>
      <c r="O104" s="27" t="str">
        <f t="shared" si="20"/>
        <v/>
      </c>
      <c r="P104" s="22"/>
      <c r="W104" s="34"/>
    </row>
    <row r="105" spans="2:23" ht="20.25" customHeight="1" x14ac:dyDescent="0.35">
      <c r="B105" s="15">
        <v>20</v>
      </c>
      <c r="C105" s="16">
        <f t="shared" si="16"/>
        <v>0</v>
      </c>
      <c r="D105" s="17"/>
      <c r="E105" s="29" t="str">
        <f t="shared" si="22"/>
        <v/>
      </c>
      <c r="F105" s="29" t="str">
        <f t="shared" si="22"/>
        <v/>
      </c>
      <c r="G105" s="29" t="str">
        <f t="shared" si="22"/>
        <v/>
      </c>
      <c r="H105" s="29" t="str">
        <f t="shared" si="22"/>
        <v/>
      </c>
      <c r="I105" s="29" t="str">
        <f t="shared" si="22"/>
        <v/>
      </c>
      <c r="J105" s="29" t="str">
        <f t="shared" si="22"/>
        <v/>
      </c>
      <c r="K105" s="29" t="str">
        <f t="shared" si="18"/>
        <v/>
      </c>
      <c r="L105" s="29" t="str">
        <f t="shared" si="18"/>
        <v/>
      </c>
      <c r="M105" s="29" t="str">
        <f t="shared" si="18"/>
        <v/>
      </c>
      <c r="N105" s="27" t="str">
        <f t="shared" si="19"/>
        <v/>
      </c>
      <c r="O105" s="27" t="str">
        <f t="shared" si="20"/>
        <v/>
      </c>
      <c r="P105" s="22"/>
      <c r="W105" s="34"/>
    </row>
    <row r="106" spans="2:23" ht="20.25" customHeight="1" x14ac:dyDescent="0.35">
      <c r="B106" s="15">
        <v>21</v>
      </c>
      <c r="C106" s="16">
        <f t="shared" si="16"/>
        <v>0</v>
      </c>
      <c r="D106" s="17"/>
      <c r="E106" s="29" t="str">
        <f t="shared" ref="E106:H110" si="23">IF(OR(E39=0,E39=""),"",(K39/E39))</f>
        <v/>
      </c>
      <c r="F106" s="29" t="str">
        <f t="shared" si="23"/>
        <v/>
      </c>
      <c r="G106" s="29" t="str">
        <f t="shared" si="23"/>
        <v/>
      </c>
      <c r="H106" s="29" t="str">
        <f t="shared" si="23"/>
        <v/>
      </c>
      <c r="I106" s="29" t="str">
        <f>IF(OR(I39=0,I39=""),"",(P39/I39))</f>
        <v/>
      </c>
      <c r="J106" s="29" t="str">
        <f>IF(OR(J39=0,J39=""),"",(#REF!/J39))</f>
        <v/>
      </c>
      <c r="K106" s="29" t="str">
        <f t="shared" si="18"/>
        <v/>
      </c>
      <c r="L106" s="29" t="str">
        <f t="shared" si="18"/>
        <v/>
      </c>
      <c r="M106" s="29" t="str">
        <f t="shared" si="18"/>
        <v/>
      </c>
      <c r="N106" s="27" t="str">
        <f t="shared" si="19"/>
        <v/>
      </c>
      <c r="O106" s="27" t="str">
        <f t="shared" si="20"/>
        <v/>
      </c>
      <c r="P106" s="22"/>
      <c r="W106" s="34"/>
    </row>
    <row r="107" spans="2:23" ht="20.25" customHeight="1" x14ac:dyDescent="0.35">
      <c r="B107" s="15">
        <v>22</v>
      </c>
      <c r="C107" s="16">
        <f t="shared" si="16"/>
        <v>0</v>
      </c>
      <c r="D107" s="17"/>
      <c r="E107" s="29" t="str">
        <f t="shared" si="23"/>
        <v/>
      </c>
      <c r="F107" s="29" t="str">
        <f t="shared" si="23"/>
        <v/>
      </c>
      <c r="G107" s="29" t="str">
        <f t="shared" si="23"/>
        <v/>
      </c>
      <c r="H107" s="29" t="str">
        <f t="shared" si="23"/>
        <v/>
      </c>
      <c r="I107" s="29" t="str">
        <f>IF(OR(I40=0,I40=""),"",(P40/I40))</f>
        <v/>
      </c>
      <c r="J107" s="29" t="str">
        <f>IF(OR(J40=0,J40=""),"",(#REF!/J40))</f>
        <v/>
      </c>
      <c r="K107" s="29" t="str">
        <f t="shared" si="18"/>
        <v/>
      </c>
      <c r="L107" s="29" t="str">
        <f t="shared" si="18"/>
        <v/>
      </c>
      <c r="M107" s="29" t="str">
        <f t="shared" si="18"/>
        <v/>
      </c>
      <c r="N107" s="27" t="str">
        <f t="shared" si="19"/>
        <v/>
      </c>
      <c r="O107" s="27" t="str">
        <f t="shared" si="20"/>
        <v/>
      </c>
      <c r="P107" s="22"/>
      <c r="W107" s="34"/>
    </row>
    <row r="108" spans="2:23" ht="20.25" customHeight="1" x14ac:dyDescent="0.35">
      <c r="B108" s="15">
        <v>23</v>
      </c>
      <c r="C108" s="16">
        <f t="shared" si="16"/>
        <v>0</v>
      </c>
      <c r="D108" s="17"/>
      <c r="E108" s="29" t="str">
        <f t="shared" si="23"/>
        <v/>
      </c>
      <c r="F108" s="29" t="str">
        <f t="shared" si="23"/>
        <v/>
      </c>
      <c r="G108" s="29" t="str">
        <f t="shared" si="23"/>
        <v/>
      </c>
      <c r="H108" s="29" t="str">
        <f t="shared" si="23"/>
        <v/>
      </c>
      <c r="I108" s="29" t="str">
        <f>IF(OR(I41=0,I41=""),"",(P41/I41))</f>
        <v/>
      </c>
      <c r="J108" s="29" t="str">
        <f>IF(OR(J41=0,J41=""),"",(#REF!/J41))</f>
        <v/>
      </c>
      <c r="K108" s="29" t="str">
        <f t="shared" si="18"/>
        <v/>
      </c>
      <c r="L108" s="29" t="str">
        <f t="shared" si="18"/>
        <v/>
      </c>
      <c r="M108" s="29" t="str">
        <f t="shared" si="18"/>
        <v/>
      </c>
      <c r="N108" s="27" t="str">
        <f t="shared" si="19"/>
        <v/>
      </c>
      <c r="O108" s="27" t="str">
        <f t="shared" si="20"/>
        <v/>
      </c>
      <c r="P108" s="22"/>
      <c r="W108" s="34"/>
    </row>
    <row r="109" spans="2:23" ht="20.25" customHeight="1" x14ac:dyDescent="0.35">
      <c r="B109" s="15">
        <v>24</v>
      </c>
      <c r="C109" s="16">
        <f t="shared" si="16"/>
        <v>0</v>
      </c>
      <c r="D109" s="17"/>
      <c r="E109" s="29" t="str">
        <f t="shared" si="23"/>
        <v/>
      </c>
      <c r="F109" s="29" t="str">
        <f t="shared" si="23"/>
        <v/>
      </c>
      <c r="G109" s="29" t="str">
        <f t="shared" si="23"/>
        <v/>
      </c>
      <c r="H109" s="29" t="str">
        <f t="shared" si="23"/>
        <v/>
      </c>
      <c r="I109" s="29" t="str">
        <f>IF(OR(I42=0,I42=""),"",(P42/I42))</f>
        <v/>
      </c>
      <c r="J109" s="29" t="str">
        <f>IF(OR(J42=0,J42=""),"",(#REF!/J42))</f>
        <v/>
      </c>
      <c r="K109" s="29" t="str">
        <f t="shared" si="18"/>
        <v/>
      </c>
      <c r="L109" s="29" t="str">
        <f t="shared" si="18"/>
        <v/>
      </c>
      <c r="M109" s="29" t="str">
        <f t="shared" si="18"/>
        <v/>
      </c>
      <c r="N109" s="27" t="str">
        <f t="shared" si="19"/>
        <v/>
      </c>
      <c r="O109" s="27" t="str">
        <f t="shared" si="20"/>
        <v/>
      </c>
      <c r="P109" s="22"/>
      <c r="W109" s="34"/>
    </row>
    <row r="110" spans="2:23" ht="20.25" customHeight="1" x14ac:dyDescent="0.35">
      <c r="B110" s="15">
        <v>25</v>
      </c>
      <c r="C110" s="16">
        <f t="shared" si="16"/>
        <v>0</v>
      </c>
      <c r="D110" s="17"/>
      <c r="E110" s="29" t="str">
        <f t="shared" si="23"/>
        <v/>
      </c>
      <c r="F110" s="29" t="str">
        <f t="shared" si="23"/>
        <v/>
      </c>
      <c r="G110" s="29" t="str">
        <f t="shared" si="23"/>
        <v/>
      </c>
      <c r="H110" s="29" t="str">
        <f t="shared" si="23"/>
        <v/>
      </c>
      <c r="I110" s="29" t="str">
        <f>IF(OR(I43=0,I43=""),"",(P43/I43))</f>
        <v/>
      </c>
      <c r="J110" s="29" t="str">
        <f>IF(OR(J43=0,J43=""),"",(#REF!/J43))</f>
        <v/>
      </c>
      <c r="K110" s="29" t="str">
        <f t="shared" si="18"/>
        <v/>
      </c>
      <c r="L110" s="29" t="str">
        <f t="shared" si="18"/>
        <v/>
      </c>
      <c r="M110" s="29" t="str">
        <f t="shared" si="18"/>
        <v/>
      </c>
      <c r="N110" s="27" t="str">
        <f t="shared" si="19"/>
        <v/>
      </c>
      <c r="O110" s="27" t="str">
        <f t="shared" si="20"/>
        <v/>
      </c>
      <c r="P110" s="22"/>
      <c r="W110" s="34"/>
    </row>
    <row r="111" spans="2:23" ht="20.25" customHeight="1" x14ac:dyDescent="0.35">
      <c r="B111" s="19"/>
      <c r="C111" s="20"/>
      <c r="D111" s="20"/>
      <c r="W111" s="34"/>
    </row>
    <row r="112" spans="2:23" ht="15.5" x14ac:dyDescent="0.35">
      <c r="B112" s="46" t="s">
        <v>26</v>
      </c>
      <c r="C112" s="47"/>
      <c r="D112" s="47"/>
      <c r="R112" s="21"/>
      <c r="S112" s="21"/>
      <c r="T112" s="21"/>
      <c r="U112" s="21"/>
      <c r="V112" s="21"/>
      <c r="W112" s="35"/>
    </row>
    <row r="113" spans="2:16" ht="13" x14ac:dyDescent="0.35">
      <c r="P113" s="22"/>
    </row>
    <row r="114" spans="2:16" s="38" customFormat="1" ht="15.65" customHeight="1" x14ac:dyDescent="0.3">
      <c r="B114" s="62" t="s">
        <v>27</v>
      </c>
      <c r="C114" s="62"/>
      <c r="D114" s="62"/>
      <c r="E114" s="62"/>
      <c r="F114" s="62"/>
      <c r="G114" s="62"/>
      <c r="H114" s="62"/>
      <c r="I114" s="62"/>
      <c r="J114" s="62"/>
      <c r="P114" s="22"/>
    </row>
    <row r="115" spans="2:16" s="38" customFormat="1" ht="14.5" customHeight="1" x14ac:dyDescent="0.3">
      <c r="B115" s="62"/>
      <c r="C115" s="62"/>
      <c r="D115" s="62"/>
      <c r="E115" s="62"/>
      <c r="F115" s="62"/>
      <c r="G115" s="62"/>
      <c r="H115" s="62"/>
      <c r="I115" s="62"/>
      <c r="J115" s="62"/>
      <c r="P115" s="22"/>
    </row>
    <row r="116" spans="2:16" ht="15.5" x14ac:dyDescent="0.35">
      <c r="B116" s="37"/>
      <c r="C116" s="37"/>
      <c r="D116" s="37"/>
      <c r="E116" s="37"/>
      <c r="F116" s="37"/>
      <c r="G116" s="37"/>
      <c r="H116" s="37"/>
      <c r="I116" s="37"/>
      <c r="J116" s="37"/>
    </row>
    <row r="117" spans="2:16" ht="17.149999999999999" customHeight="1" x14ac:dyDescent="0.35">
      <c r="B117" s="63" t="s">
        <v>29</v>
      </c>
      <c r="C117" s="63"/>
      <c r="D117" s="63"/>
      <c r="E117" s="63"/>
      <c r="F117" s="63"/>
      <c r="G117" s="63"/>
      <c r="H117" s="63"/>
      <c r="I117" s="37"/>
      <c r="J117" s="37"/>
    </row>
    <row r="118" spans="2:16" ht="15.5" x14ac:dyDescent="0.35">
      <c r="B118" s="37"/>
      <c r="C118" s="37"/>
      <c r="D118" s="37"/>
      <c r="E118" s="37"/>
      <c r="F118" s="37"/>
      <c r="G118" s="37"/>
      <c r="H118" s="37"/>
      <c r="I118" s="37"/>
      <c r="J118" s="37"/>
    </row>
    <row r="119" spans="2:16" ht="13" x14ac:dyDescent="0.35">
      <c r="B119" s="7" t="s">
        <v>56</v>
      </c>
      <c r="C119" s="7" t="s">
        <v>57</v>
      </c>
    </row>
  </sheetData>
  <mergeCells count="36">
    <mergeCell ref="B114:J115"/>
    <mergeCell ref="B117:H117"/>
    <mergeCell ref="B83:B84"/>
    <mergeCell ref="C83:C84"/>
    <mergeCell ref="D83:D84"/>
    <mergeCell ref="E83:J83"/>
    <mergeCell ref="K83:O83"/>
    <mergeCell ref="B112:D112"/>
    <mergeCell ref="B16:B17"/>
    <mergeCell ref="C16:C17"/>
    <mergeCell ref="D16:D17"/>
    <mergeCell ref="E16:J16"/>
    <mergeCell ref="K16:P16"/>
    <mergeCell ref="B48:B49"/>
    <mergeCell ref="C48:C49"/>
    <mergeCell ref="D48:D49"/>
    <mergeCell ref="E48:I48"/>
    <mergeCell ref="J48:P48"/>
    <mergeCell ref="O15:P15"/>
    <mergeCell ref="B10:C10"/>
    <mergeCell ref="D10:F10"/>
    <mergeCell ref="B11:C11"/>
    <mergeCell ref="D11:F11"/>
    <mergeCell ref="B12:C12"/>
    <mergeCell ref="D12:F12"/>
    <mergeCell ref="B13:C13"/>
    <mergeCell ref="D13:F13"/>
    <mergeCell ref="B14:C14"/>
    <mergeCell ref="D14:F14"/>
    <mergeCell ref="I15:J15"/>
    <mergeCell ref="D8:I8"/>
    <mergeCell ref="B1:P1"/>
    <mergeCell ref="D4:I4"/>
    <mergeCell ref="D5:I5"/>
    <mergeCell ref="D6:I6"/>
    <mergeCell ref="D7:I7"/>
  </mergeCells>
  <hyperlinks>
    <hyperlink ref="D8" r:id="rId1" xr:uid="{C666E910-75FE-4745-89BD-85C50FE63D03}"/>
  </hyperlinks>
  <printOptions horizontalCentered="1" verticalCentered="1"/>
  <pageMargins left="0.16" right="0.17" top="0.35" bottom="0.4" header="0" footer="0"/>
  <pageSetup scale="38" firstPageNumber="0" orientation="landscape" r:id="rId2"/>
  <headerFooter alignWithMargins="0">
    <oddHeader>&amp;L&amp;F&amp;C&amp;D&amp;R&amp;A</oddHeader>
    <oddFooter>&amp;L&amp;Z&amp;R&amp;14&amp;P</oddFooter>
  </headerFooter>
  <rowBreaks count="1" manualBreakCount="1">
    <brk id="45" min="1" max="16" man="1"/>
  </rowBreaks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ColWidth="11.453125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Anexo 1</vt:lpstr>
      <vt:lpstr>Anexo 1 (A)</vt:lpstr>
      <vt:lpstr>Anexo 1 (B)</vt:lpstr>
      <vt:lpstr>Hoja1</vt:lpstr>
      <vt:lpstr>'Anexo 1'!Criteria</vt:lpstr>
      <vt:lpstr>'Anexo 1 (A)'!Criteria</vt:lpstr>
      <vt:lpstr>'Anexo 1 (B)'!Criteria</vt:lpstr>
      <vt:lpstr>'Anexo 1'!Excel_BuiltIn_Print_Area_2</vt:lpstr>
      <vt:lpstr>'Anexo 1 (B)'!Excel_BuiltIn_Print_Area_2</vt:lpstr>
      <vt:lpstr>Excel_BuiltIn_Print_Area_2</vt:lpstr>
      <vt:lpstr>'Anexo 1'!Print_Area</vt:lpstr>
      <vt:lpstr>'Anexo 1 (A)'!Print_Area</vt:lpstr>
      <vt:lpstr>'Anexo 1 (B)'!Print_Area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DEI</dc:creator>
  <cp:lastModifiedBy>Lynette Batista</cp:lastModifiedBy>
  <dcterms:created xsi:type="dcterms:W3CDTF">2020-04-30T22:42:41Z</dcterms:created>
  <dcterms:modified xsi:type="dcterms:W3CDTF">2025-09-15T02:18:50Z</dcterms:modified>
</cp:coreProperties>
</file>