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DUMPING COSTA RICA - VARILLAS MAYO 2025\CONFIDENCIAL\Anexo 1\"/>
    </mc:Choice>
  </mc:AlternateContent>
  <xr:revisionPtr revIDLastSave="0" documentId="13_ncr:1_{350A9002-3A2F-478C-8820-A4E69D31BB5F}" xr6:coauthVersionLast="47" xr6:coauthVersionMax="47" xr10:uidLastSave="{00000000-0000-0000-0000-000000000000}"/>
  <bookViews>
    <workbookView xWindow="-110" yWindow="-110" windowWidth="19420" windowHeight="11500" activeTab="1" xr2:uid="{6B20AF32-3AB4-4C57-843E-2234738BB0D6}"/>
  </bookViews>
  <sheets>
    <sheet name="Anexo 1" sheetId="2" r:id="rId1"/>
    <sheet name="Anexo 1 (A)" sheetId="4" r:id="rId2"/>
    <sheet name="Anexo 1 (B)" sheetId="3" r:id="rId3"/>
  </sheets>
  <definedNames>
    <definedName name="_xlnm._FilterDatabase" localSheetId="0" hidden="1">'Anexo 1'!#REF!</definedName>
    <definedName name="_xlnm._FilterDatabase" localSheetId="1" hidden="1">'Anexo 1 (A)'!#REF!</definedName>
    <definedName name="_xlnm._FilterDatabase" localSheetId="2" hidden="1">'Anexo 1 (B)'!#REF!</definedName>
    <definedName name="_xlnm.Criteria" localSheetId="0">'Anexo 1'!#REF!</definedName>
    <definedName name="_xlnm.Criteria" localSheetId="1">'Anexo 1 (A)'!#REF!</definedName>
    <definedName name="_xlnm.Criteria" localSheetId="2">'Anexo 1 (B)'!#REF!</definedName>
    <definedName name="Excel_BuiltIn__FilterDatabase_1" localSheetId="0">#REF!</definedName>
    <definedName name="Excel_BuiltIn__FilterDatabase_1" localSheetId="1">#REF!</definedName>
    <definedName name="Excel_BuiltIn__FilterDatabase_1" localSheetId="2">#REF!</definedName>
    <definedName name="Excel_BuiltIn__FilterDatabase_1">#REF!</definedName>
    <definedName name="Excel_BuiltIn__FilterDatabase_2" localSheetId="0">'Anexo 1'!#REF!</definedName>
    <definedName name="Excel_BuiltIn__FilterDatabase_2" localSheetId="1">'Anexo 1 (A)'!#REF!</definedName>
    <definedName name="Excel_BuiltIn__FilterDatabase_2" localSheetId="2">'Anexo 1 (B)'!#REF!</definedName>
    <definedName name="Excel_BuiltIn__FilterDatabase_2">#REF!</definedName>
    <definedName name="Excel_BuiltIn__FilterDatabase_3" localSheetId="0">#REF!</definedName>
    <definedName name="Excel_BuiltIn__FilterDatabase_3" localSheetId="1">#REF!</definedName>
    <definedName name="Excel_BuiltIn__FilterDatabase_3" localSheetId="2">#REF!</definedName>
    <definedName name="Excel_BuiltIn__FilterDatabase_3">#REF!</definedName>
    <definedName name="Excel_BuiltIn__FilterDatabase_4" localSheetId="0">#REF!</definedName>
    <definedName name="Excel_BuiltIn__FilterDatabase_4" localSheetId="1">#REF!</definedName>
    <definedName name="Excel_BuiltIn__FilterDatabase_4" localSheetId="2">#REF!</definedName>
    <definedName name="Excel_BuiltIn__FilterDatabase_4">#REF!</definedName>
    <definedName name="Excel_BuiltIn_Criteria_1" localSheetId="0">#REF!</definedName>
    <definedName name="Excel_BuiltIn_Criteria_1" localSheetId="1">#REF!</definedName>
    <definedName name="Excel_BuiltIn_Criteria_1" localSheetId="2">#REF!</definedName>
    <definedName name="Excel_BuiltIn_Criteria_1">#REF!</definedName>
    <definedName name="Excel_BuiltIn_Criteria_2" localSheetId="0">'Anexo 1'!#REF!</definedName>
    <definedName name="Excel_BuiltIn_Criteria_2" localSheetId="1">'Anexo 1 (A)'!#REF!</definedName>
    <definedName name="Excel_BuiltIn_Criteria_2" localSheetId="2">'Anexo 1 (B)'!#REF!</definedName>
    <definedName name="Excel_BuiltIn_Criteria_2">#REF!</definedName>
    <definedName name="Excel_BuiltIn_Criteria_3" localSheetId="0">#REF!</definedName>
    <definedName name="Excel_BuiltIn_Criteria_3" localSheetId="1">#REF!</definedName>
    <definedName name="Excel_BuiltIn_Criteria_3" localSheetId="2">#REF!</definedName>
    <definedName name="Excel_BuiltIn_Criteria_3">#REF!</definedName>
    <definedName name="Excel_BuiltIn_Criteria_4" localSheetId="0">#REF!</definedName>
    <definedName name="Excel_BuiltIn_Criteria_4" localSheetId="1">#REF!</definedName>
    <definedName name="Excel_BuiltIn_Criteria_4" localSheetId="2">#REF!</definedName>
    <definedName name="Excel_BuiltIn_Criteria_4">#REF!</definedName>
    <definedName name="Excel_BuiltIn_Extract_1" localSheetId="0">#REF!</definedName>
    <definedName name="Excel_BuiltIn_Extract_1" localSheetId="1">#REF!</definedName>
    <definedName name="Excel_BuiltIn_Extract_1" localSheetId="2">#REF!</definedName>
    <definedName name="Excel_BuiltIn_Extract_1">#REF!</definedName>
    <definedName name="Excel_BuiltIn_Extract_2" localSheetId="0">'Anexo 1'!#REF!</definedName>
    <definedName name="Excel_BuiltIn_Extract_2" localSheetId="1">'Anexo 1 (A)'!#REF!</definedName>
    <definedName name="Excel_BuiltIn_Extract_2" localSheetId="2">'Anexo 1 (B)'!#REF!</definedName>
    <definedName name="Excel_BuiltIn_Extract_2">#REF!</definedName>
    <definedName name="Excel_BuiltIn_Extract_3" localSheetId="0">#REF!</definedName>
    <definedName name="Excel_BuiltIn_Extract_3" localSheetId="1">#REF!</definedName>
    <definedName name="Excel_BuiltIn_Extract_3" localSheetId="2">#REF!</definedName>
    <definedName name="Excel_BuiltIn_Extract_3">#REF!</definedName>
    <definedName name="Excel_BuiltIn_Extract_4" localSheetId="0">#REF!</definedName>
    <definedName name="Excel_BuiltIn_Extract_4" localSheetId="1">#REF!</definedName>
    <definedName name="Excel_BuiltIn_Extract_4" localSheetId="2">#REF!</definedName>
    <definedName name="Excel_BuiltIn_Extract_4">#REF!</definedName>
    <definedName name="Excel_BuiltIn_Print_Area_1" localSheetId="0">#REF!</definedName>
    <definedName name="Excel_BuiltIn_Print_Area_1" localSheetId="1">#REF!</definedName>
    <definedName name="Excel_BuiltIn_Print_Area_1" localSheetId="2">#REF!</definedName>
    <definedName name="Excel_BuiltIn_Print_Area_1">#REF!</definedName>
    <definedName name="Excel_BuiltIn_Print_Area_2" localSheetId="0">'Anexo 1'!$B$2:$N$111</definedName>
    <definedName name="Excel_BuiltIn_Print_Area_2" localSheetId="1">'Anexo 1 (A)'!$B$2:$N$112</definedName>
    <definedName name="Excel_BuiltIn_Print_Area_2" localSheetId="2">'Anexo 1 (B)'!$B$2:$N$111</definedName>
    <definedName name="Excel_BuiltIn_Print_Area_2">#REF!</definedName>
    <definedName name="Excel_BuiltIn_Print_Area_3" localSheetId="0">#REF!</definedName>
    <definedName name="Excel_BuiltIn_Print_Area_3" localSheetId="1">#REF!</definedName>
    <definedName name="Excel_BuiltIn_Print_Area_3" localSheetId="2">#REF!</definedName>
    <definedName name="Excel_BuiltIn_Print_Area_3">#REF!</definedName>
    <definedName name="Excel_BuiltIn_Print_Area_4" localSheetId="0">#REF!</definedName>
    <definedName name="Excel_BuiltIn_Print_Area_4" localSheetId="1">#REF!</definedName>
    <definedName name="Excel_BuiltIn_Print_Area_4" localSheetId="2">#REF!</definedName>
    <definedName name="Excel_BuiltIn_Print_Area_4">#REF!</definedName>
    <definedName name="Excel_BuiltIn_Print_Titles_1" localSheetId="0">#REF!</definedName>
    <definedName name="Excel_BuiltIn_Print_Titles_1" localSheetId="1">#REF!</definedName>
    <definedName name="Excel_BuiltIn_Print_Titles_1" localSheetId="2">#REF!</definedName>
    <definedName name="Excel_BuiltIn_Print_Titles_1">#REF!</definedName>
    <definedName name="Excel_BuiltIn_Print_Titles_2" localSheetId="0">'Anexo 1'!#REF!</definedName>
    <definedName name="Excel_BuiltIn_Print_Titles_2" localSheetId="1">'Anexo 1 (A)'!#REF!</definedName>
    <definedName name="Excel_BuiltIn_Print_Titles_2" localSheetId="2">'Anexo 1 (B)'!#REF!</definedName>
    <definedName name="Excel_BuiltIn_Print_Titles_2">#REF!</definedName>
    <definedName name="Excel_BuiltIn_Print_Titles_3" localSheetId="0">#REF!</definedName>
    <definedName name="Excel_BuiltIn_Print_Titles_3" localSheetId="1">#REF!</definedName>
    <definedName name="Excel_BuiltIn_Print_Titles_3" localSheetId="2">#REF!</definedName>
    <definedName name="Excel_BuiltIn_Print_Titles_3">#REF!</definedName>
    <definedName name="Excel_BuiltIn_Print_Titles_4" localSheetId="0">#REF!</definedName>
    <definedName name="Excel_BuiltIn_Print_Titles_4" localSheetId="1">#REF!</definedName>
    <definedName name="Excel_BuiltIn_Print_Titles_4" localSheetId="2">#REF!</definedName>
    <definedName name="Excel_BuiltIn_Print_Titles_4">#REF!</definedName>
    <definedName name="_xlnm.Print_Area" localSheetId="0">'Anexo 1'!$B$2:$N$80,'Anexo 1'!$B$81:$M$111</definedName>
    <definedName name="_xlnm.Print_Area" localSheetId="1">'Anexo 1 (A)'!$B$2:$N$81,'Anexo 1 (A)'!$B$82:$M$112</definedName>
    <definedName name="_xlnm.Print_Area" localSheetId="2">'Anexo 1 (B)'!$B$2:$N$80,'Anexo 1 (B)'!$B$81:$M$111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2" l="1"/>
  <c r="H15" i="4"/>
  <c r="M15" i="4" s="1"/>
  <c r="N16" i="3"/>
  <c r="M16" i="3"/>
  <c r="L16" i="3"/>
  <c r="K16" i="3"/>
  <c r="J16" i="3"/>
  <c r="N17" i="4"/>
  <c r="M17" i="4"/>
  <c r="L17" i="4"/>
  <c r="K17" i="4"/>
  <c r="J17" i="4"/>
  <c r="I84" i="2" l="1"/>
  <c r="H56" i="2"/>
  <c r="H14" i="3" l="1"/>
  <c r="M14" i="3" s="1"/>
  <c r="M14" i="2"/>
  <c r="G59" i="2" l="1"/>
  <c r="G52" i="2"/>
  <c r="G57" i="4"/>
  <c r="G59" i="4"/>
  <c r="G58" i="4"/>
  <c r="G53" i="4"/>
  <c r="I110" i="4"/>
  <c r="H110" i="4"/>
  <c r="G110" i="4"/>
  <c r="F110" i="4"/>
  <c r="E110" i="4"/>
  <c r="J110" i="4" s="1"/>
  <c r="C110" i="4"/>
  <c r="I109" i="4"/>
  <c r="H109" i="4"/>
  <c r="G109" i="4"/>
  <c r="F109" i="4"/>
  <c r="K109" i="4" s="1"/>
  <c r="E109" i="4"/>
  <c r="C109" i="4"/>
  <c r="I108" i="4"/>
  <c r="H108" i="4"/>
  <c r="G108" i="4"/>
  <c r="F108" i="4"/>
  <c r="E108" i="4"/>
  <c r="J108" i="4" s="1"/>
  <c r="C108" i="4"/>
  <c r="I107" i="4"/>
  <c r="H107" i="4"/>
  <c r="G107" i="4"/>
  <c r="F107" i="4"/>
  <c r="K107" i="4" s="1"/>
  <c r="E107" i="4"/>
  <c r="C107" i="4"/>
  <c r="I106" i="4"/>
  <c r="H106" i="4"/>
  <c r="G106" i="4"/>
  <c r="F106" i="4"/>
  <c r="E106" i="4"/>
  <c r="J106" i="4" s="1"/>
  <c r="C106" i="4"/>
  <c r="I105" i="4"/>
  <c r="H105" i="4"/>
  <c r="G105" i="4"/>
  <c r="F105" i="4"/>
  <c r="K105" i="4" s="1"/>
  <c r="E105" i="4"/>
  <c r="C105" i="4"/>
  <c r="I104" i="4"/>
  <c r="H104" i="4"/>
  <c r="G104" i="4"/>
  <c r="F104" i="4"/>
  <c r="E104" i="4"/>
  <c r="J104" i="4" s="1"/>
  <c r="C104" i="4"/>
  <c r="I103" i="4"/>
  <c r="H103" i="4"/>
  <c r="G103" i="4"/>
  <c r="F103" i="4"/>
  <c r="K103" i="4" s="1"/>
  <c r="E103" i="4"/>
  <c r="C103" i="4"/>
  <c r="I102" i="4"/>
  <c r="H102" i="4"/>
  <c r="G102" i="4"/>
  <c r="F102" i="4"/>
  <c r="E102" i="4"/>
  <c r="J102" i="4" s="1"/>
  <c r="C102" i="4"/>
  <c r="I101" i="4"/>
  <c r="H101" i="4"/>
  <c r="G101" i="4"/>
  <c r="F101" i="4"/>
  <c r="K101" i="4" s="1"/>
  <c r="E101" i="4"/>
  <c r="C101" i="4"/>
  <c r="I100" i="4"/>
  <c r="H100" i="4"/>
  <c r="G100" i="4"/>
  <c r="F100" i="4"/>
  <c r="E100" i="4"/>
  <c r="C100" i="4"/>
  <c r="I99" i="4"/>
  <c r="H99" i="4"/>
  <c r="G99" i="4"/>
  <c r="F99" i="4"/>
  <c r="K99" i="4" s="1"/>
  <c r="E99" i="4"/>
  <c r="C99" i="4"/>
  <c r="J98" i="4"/>
  <c r="I98" i="4"/>
  <c r="H98" i="4"/>
  <c r="G98" i="4"/>
  <c r="F98" i="4"/>
  <c r="E98" i="4"/>
  <c r="C98" i="4"/>
  <c r="I97" i="4"/>
  <c r="H97" i="4"/>
  <c r="G97" i="4"/>
  <c r="L97" i="4" s="1"/>
  <c r="F97" i="4"/>
  <c r="E97" i="4"/>
  <c r="J97" i="4" s="1"/>
  <c r="C97" i="4"/>
  <c r="I96" i="4"/>
  <c r="H96" i="4"/>
  <c r="G96" i="4"/>
  <c r="F96" i="4"/>
  <c r="K96" i="4" s="1"/>
  <c r="E96" i="4"/>
  <c r="C96" i="4"/>
  <c r="I95" i="4"/>
  <c r="H95" i="4"/>
  <c r="G95" i="4"/>
  <c r="L95" i="4" s="1"/>
  <c r="F95" i="4"/>
  <c r="E95" i="4"/>
  <c r="J95" i="4" s="1"/>
  <c r="C95" i="4"/>
  <c r="I94" i="4"/>
  <c r="H94" i="4"/>
  <c r="G94" i="4"/>
  <c r="F94" i="4"/>
  <c r="K94" i="4" s="1"/>
  <c r="E94" i="4"/>
  <c r="J94" i="4" s="1"/>
  <c r="C94" i="4"/>
  <c r="I93" i="4"/>
  <c r="H93" i="4"/>
  <c r="G93" i="4"/>
  <c r="F93" i="4"/>
  <c r="E93" i="4"/>
  <c r="J93" i="4" s="1"/>
  <c r="C93" i="4"/>
  <c r="I92" i="4"/>
  <c r="H92" i="4"/>
  <c r="G92" i="4"/>
  <c r="F92" i="4"/>
  <c r="K92" i="4" s="1"/>
  <c r="E92" i="4"/>
  <c r="J92" i="4" s="1"/>
  <c r="C92" i="4"/>
  <c r="I91" i="4"/>
  <c r="H91" i="4"/>
  <c r="G91" i="4"/>
  <c r="F91" i="4"/>
  <c r="E91" i="4"/>
  <c r="C91" i="4"/>
  <c r="I90" i="4"/>
  <c r="H90" i="4"/>
  <c r="G90" i="4"/>
  <c r="F90" i="4"/>
  <c r="K90" i="4" s="1"/>
  <c r="E90" i="4"/>
  <c r="C90" i="4"/>
  <c r="I89" i="4"/>
  <c r="H89" i="4"/>
  <c r="G89" i="4"/>
  <c r="F89" i="4"/>
  <c r="E89" i="4"/>
  <c r="J89" i="4" s="1"/>
  <c r="C89" i="4"/>
  <c r="I88" i="4"/>
  <c r="H88" i="4"/>
  <c r="G88" i="4"/>
  <c r="F88" i="4"/>
  <c r="E88" i="4"/>
  <c r="C88" i="4"/>
  <c r="I87" i="4"/>
  <c r="H87" i="4"/>
  <c r="G87" i="4"/>
  <c r="F87" i="4"/>
  <c r="E87" i="4"/>
  <c r="C87" i="4"/>
  <c r="I86" i="4"/>
  <c r="H86" i="4"/>
  <c r="G86" i="4"/>
  <c r="F86" i="4"/>
  <c r="E86" i="4"/>
  <c r="J86" i="4" s="1"/>
  <c r="C86" i="4"/>
  <c r="I85" i="4"/>
  <c r="H85" i="4"/>
  <c r="G85" i="4"/>
  <c r="F85" i="4"/>
  <c r="E85" i="4"/>
  <c r="J85" i="4" s="1"/>
  <c r="I84" i="4"/>
  <c r="H84" i="4"/>
  <c r="G84" i="4"/>
  <c r="F84" i="4"/>
  <c r="E84" i="4"/>
  <c r="E83" i="4"/>
  <c r="M78" i="4"/>
  <c r="L78" i="4"/>
  <c r="K78" i="4"/>
  <c r="J78" i="4"/>
  <c r="I78" i="4"/>
  <c r="H78" i="4"/>
  <c r="G78" i="4"/>
  <c r="F78" i="4"/>
  <c r="E78" i="4"/>
  <c r="C78" i="4"/>
  <c r="M77" i="4"/>
  <c r="L77" i="4"/>
  <c r="K77" i="4"/>
  <c r="J77" i="4"/>
  <c r="I77" i="4"/>
  <c r="H77" i="4"/>
  <c r="G77" i="4"/>
  <c r="F77" i="4"/>
  <c r="E77" i="4"/>
  <c r="C77" i="4"/>
  <c r="M76" i="4"/>
  <c r="L76" i="4"/>
  <c r="K76" i="4"/>
  <c r="J76" i="4"/>
  <c r="I76" i="4"/>
  <c r="H76" i="4"/>
  <c r="G76" i="4"/>
  <c r="F76" i="4"/>
  <c r="E76" i="4"/>
  <c r="C76" i="4"/>
  <c r="M75" i="4"/>
  <c r="L75" i="4"/>
  <c r="K75" i="4"/>
  <c r="J75" i="4"/>
  <c r="I75" i="4"/>
  <c r="H75" i="4"/>
  <c r="G75" i="4"/>
  <c r="F75" i="4"/>
  <c r="E75" i="4"/>
  <c r="C75" i="4"/>
  <c r="M74" i="4"/>
  <c r="L74" i="4"/>
  <c r="K74" i="4"/>
  <c r="J74" i="4"/>
  <c r="I74" i="4"/>
  <c r="H74" i="4"/>
  <c r="G74" i="4"/>
  <c r="F74" i="4"/>
  <c r="E74" i="4"/>
  <c r="C74" i="4"/>
  <c r="M73" i="4"/>
  <c r="L73" i="4"/>
  <c r="K73" i="4"/>
  <c r="J73" i="4"/>
  <c r="I73" i="4"/>
  <c r="H73" i="4"/>
  <c r="G73" i="4"/>
  <c r="F73" i="4"/>
  <c r="E73" i="4"/>
  <c r="C73" i="4"/>
  <c r="M72" i="4"/>
  <c r="L72" i="4"/>
  <c r="K72" i="4"/>
  <c r="J72" i="4"/>
  <c r="I72" i="4"/>
  <c r="H72" i="4"/>
  <c r="G72" i="4"/>
  <c r="F72" i="4"/>
  <c r="E72" i="4"/>
  <c r="C72" i="4"/>
  <c r="M71" i="4"/>
  <c r="L71" i="4"/>
  <c r="K71" i="4"/>
  <c r="J71" i="4"/>
  <c r="I71" i="4"/>
  <c r="H71" i="4"/>
  <c r="G71" i="4"/>
  <c r="F71" i="4"/>
  <c r="E71" i="4"/>
  <c r="C71" i="4"/>
  <c r="M70" i="4"/>
  <c r="L70" i="4"/>
  <c r="K70" i="4"/>
  <c r="J70" i="4"/>
  <c r="I70" i="4"/>
  <c r="H70" i="4"/>
  <c r="G70" i="4"/>
  <c r="F70" i="4"/>
  <c r="E70" i="4"/>
  <c r="C70" i="4"/>
  <c r="M69" i="4"/>
  <c r="L69" i="4"/>
  <c r="K69" i="4"/>
  <c r="J69" i="4"/>
  <c r="I69" i="4"/>
  <c r="H69" i="4"/>
  <c r="G69" i="4"/>
  <c r="F69" i="4"/>
  <c r="E69" i="4"/>
  <c r="C69" i="4"/>
  <c r="M68" i="4"/>
  <c r="L68" i="4"/>
  <c r="K68" i="4"/>
  <c r="J68" i="4"/>
  <c r="I68" i="4"/>
  <c r="H68" i="4"/>
  <c r="G68" i="4"/>
  <c r="F68" i="4"/>
  <c r="E68" i="4"/>
  <c r="C68" i="4"/>
  <c r="M67" i="4"/>
  <c r="L67" i="4"/>
  <c r="K67" i="4"/>
  <c r="J67" i="4"/>
  <c r="I67" i="4"/>
  <c r="H67" i="4"/>
  <c r="G67" i="4"/>
  <c r="F67" i="4"/>
  <c r="E67" i="4"/>
  <c r="C67" i="4"/>
  <c r="M66" i="4"/>
  <c r="L66" i="4"/>
  <c r="K66" i="4"/>
  <c r="J66" i="4"/>
  <c r="I66" i="4"/>
  <c r="H66" i="4"/>
  <c r="G66" i="4"/>
  <c r="F66" i="4"/>
  <c r="E66" i="4"/>
  <c r="C66" i="4"/>
  <c r="M65" i="4"/>
  <c r="L65" i="4"/>
  <c r="K65" i="4"/>
  <c r="J65" i="4"/>
  <c r="I65" i="4"/>
  <c r="H65" i="4"/>
  <c r="G65" i="4"/>
  <c r="F65" i="4"/>
  <c r="E65" i="4"/>
  <c r="C65" i="4"/>
  <c r="M64" i="4"/>
  <c r="L64" i="4"/>
  <c r="K64" i="4"/>
  <c r="J64" i="4"/>
  <c r="I64" i="4"/>
  <c r="H64" i="4"/>
  <c r="G64" i="4"/>
  <c r="F64" i="4"/>
  <c r="E64" i="4"/>
  <c r="C64" i="4"/>
  <c r="M63" i="4"/>
  <c r="L63" i="4"/>
  <c r="K63" i="4"/>
  <c r="J63" i="4"/>
  <c r="I63" i="4"/>
  <c r="H63" i="4"/>
  <c r="G63" i="4"/>
  <c r="F63" i="4"/>
  <c r="E63" i="4"/>
  <c r="C63" i="4"/>
  <c r="M62" i="4"/>
  <c r="L62" i="4"/>
  <c r="K62" i="4"/>
  <c r="J62" i="4"/>
  <c r="I62" i="4"/>
  <c r="H62" i="4"/>
  <c r="G62" i="4"/>
  <c r="F62" i="4"/>
  <c r="E62" i="4"/>
  <c r="C62" i="4"/>
  <c r="M61" i="4"/>
  <c r="L61" i="4"/>
  <c r="K61" i="4"/>
  <c r="J61" i="4"/>
  <c r="I61" i="4"/>
  <c r="H61" i="4"/>
  <c r="G61" i="4"/>
  <c r="F61" i="4"/>
  <c r="E61" i="4"/>
  <c r="C61" i="4"/>
  <c r="M60" i="4"/>
  <c r="L60" i="4"/>
  <c r="K60" i="4"/>
  <c r="J60" i="4"/>
  <c r="I60" i="4"/>
  <c r="H60" i="4"/>
  <c r="G60" i="4"/>
  <c r="F60" i="4"/>
  <c r="E60" i="4"/>
  <c r="C60" i="4"/>
  <c r="M59" i="4"/>
  <c r="L59" i="4"/>
  <c r="K59" i="4"/>
  <c r="J59" i="4"/>
  <c r="I59" i="4"/>
  <c r="H59" i="4"/>
  <c r="F59" i="4"/>
  <c r="E59" i="4"/>
  <c r="C59" i="4"/>
  <c r="M58" i="4"/>
  <c r="L58" i="4"/>
  <c r="K58" i="4"/>
  <c r="J58" i="4"/>
  <c r="I58" i="4"/>
  <c r="H58" i="4"/>
  <c r="F58" i="4"/>
  <c r="E58" i="4"/>
  <c r="C58" i="4"/>
  <c r="M57" i="4"/>
  <c r="L57" i="4"/>
  <c r="K57" i="4"/>
  <c r="J57" i="4"/>
  <c r="I57" i="4"/>
  <c r="H57" i="4"/>
  <c r="F57" i="4"/>
  <c r="E57" i="4"/>
  <c r="C57" i="4"/>
  <c r="M56" i="4"/>
  <c r="L56" i="4"/>
  <c r="K56" i="4"/>
  <c r="J56" i="4"/>
  <c r="I56" i="4"/>
  <c r="H56" i="4"/>
  <c r="G56" i="4"/>
  <c r="F56" i="4"/>
  <c r="E56" i="4"/>
  <c r="C56" i="4"/>
  <c r="M55" i="4"/>
  <c r="L55" i="4"/>
  <c r="K55" i="4"/>
  <c r="J55" i="4"/>
  <c r="I55" i="4"/>
  <c r="H55" i="4"/>
  <c r="G55" i="4"/>
  <c r="F55" i="4"/>
  <c r="E55" i="4"/>
  <c r="C55" i="4"/>
  <c r="M54" i="4"/>
  <c r="L54" i="4"/>
  <c r="K54" i="4"/>
  <c r="J54" i="4"/>
  <c r="I54" i="4"/>
  <c r="H54" i="4"/>
  <c r="G54" i="4"/>
  <c r="F54" i="4"/>
  <c r="E54" i="4"/>
  <c r="C54" i="4"/>
  <c r="M53" i="4" a="1"/>
  <c r="M53" i="4" s="1"/>
  <c r="L53" i="4" a="1"/>
  <c r="L53" i="4" s="1"/>
  <c r="K53" i="4" a="1"/>
  <c r="K53" i="4" s="1"/>
  <c r="J53" i="4" a="1"/>
  <c r="J53" i="4" s="1"/>
  <c r="I53" i="4" a="1"/>
  <c r="I53" i="4" s="1"/>
  <c r="H53" i="4"/>
  <c r="F53" i="4"/>
  <c r="E53" i="4"/>
  <c r="M52" i="4"/>
  <c r="L52" i="4"/>
  <c r="K52" i="4"/>
  <c r="J52" i="4"/>
  <c r="I52" i="4"/>
  <c r="H52" i="4"/>
  <c r="G52" i="4"/>
  <c r="F52" i="4"/>
  <c r="E52" i="4"/>
  <c r="M51" i="4"/>
  <c r="L51" i="4"/>
  <c r="K51" i="4"/>
  <c r="J51" i="4"/>
  <c r="I51" i="4"/>
  <c r="H51" i="4"/>
  <c r="G51" i="4"/>
  <c r="F51" i="4"/>
  <c r="E51" i="4"/>
  <c r="M50" i="4"/>
  <c r="L50" i="4"/>
  <c r="K50" i="4"/>
  <c r="J50" i="4"/>
  <c r="I50" i="4"/>
  <c r="H50" i="4"/>
  <c r="G50" i="4"/>
  <c r="F50" i="4"/>
  <c r="E50" i="4"/>
  <c r="K49" i="4"/>
  <c r="J49" i="4"/>
  <c r="I49" i="4"/>
  <c r="H49" i="4"/>
  <c r="L84" i="4" s="1"/>
  <c r="F49" i="4"/>
  <c r="K84" i="4" s="1"/>
  <c r="E49" i="4"/>
  <c r="J84" i="4" s="1"/>
  <c r="M49" i="4"/>
  <c r="L49" i="4"/>
  <c r="E16" i="4"/>
  <c r="K53" i="3"/>
  <c r="K52" i="3" a="1"/>
  <c r="K52" i="3" s="1"/>
  <c r="E51" i="3"/>
  <c r="I109" i="3"/>
  <c r="H109" i="3"/>
  <c r="L109" i="3" s="1"/>
  <c r="G109" i="3"/>
  <c r="F109" i="3"/>
  <c r="K109" i="3" s="1"/>
  <c r="E109" i="3"/>
  <c r="C109" i="3"/>
  <c r="I108" i="3"/>
  <c r="H108" i="3"/>
  <c r="G108" i="3"/>
  <c r="L108" i="3" s="1"/>
  <c r="F108" i="3"/>
  <c r="E108" i="3"/>
  <c r="C108" i="3"/>
  <c r="I107" i="3"/>
  <c r="H107" i="3"/>
  <c r="L107" i="3" s="1"/>
  <c r="G107" i="3"/>
  <c r="F107" i="3"/>
  <c r="K107" i="3" s="1"/>
  <c r="E107" i="3"/>
  <c r="C107" i="3"/>
  <c r="I106" i="3"/>
  <c r="H106" i="3"/>
  <c r="G106" i="3"/>
  <c r="L106" i="3" s="1"/>
  <c r="F106" i="3"/>
  <c r="E106" i="3"/>
  <c r="C106" i="3"/>
  <c r="I105" i="3"/>
  <c r="H105" i="3"/>
  <c r="G105" i="3"/>
  <c r="F105" i="3"/>
  <c r="E105" i="3"/>
  <c r="C105" i="3"/>
  <c r="I104" i="3"/>
  <c r="H104" i="3"/>
  <c r="G104" i="3"/>
  <c r="L104" i="3" s="1"/>
  <c r="F104" i="3"/>
  <c r="E104" i="3"/>
  <c r="C104" i="3"/>
  <c r="I103" i="3"/>
  <c r="H103" i="3"/>
  <c r="G103" i="3"/>
  <c r="F103" i="3"/>
  <c r="E103" i="3"/>
  <c r="C103" i="3"/>
  <c r="I102" i="3"/>
  <c r="H102" i="3"/>
  <c r="G102" i="3"/>
  <c r="F102" i="3"/>
  <c r="E102" i="3"/>
  <c r="C102" i="3"/>
  <c r="I101" i="3"/>
  <c r="H101" i="3"/>
  <c r="G101" i="3"/>
  <c r="F101" i="3"/>
  <c r="E101" i="3"/>
  <c r="J101" i="3" s="1"/>
  <c r="C101" i="3"/>
  <c r="I100" i="3"/>
  <c r="H100" i="3"/>
  <c r="G100" i="3"/>
  <c r="F100" i="3"/>
  <c r="E100" i="3"/>
  <c r="C100" i="3"/>
  <c r="I99" i="3"/>
  <c r="H99" i="3"/>
  <c r="G99" i="3"/>
  <c r="F99" i="3"/>
  <c r="E99" i="3"/>
  <c r="J99" i="3" s="1"/>
  <c r="C99" i="3"/>
  <c r="I98" i="3"/>
  <c r="H98" i="3"/>
  <c r="G98" i="3"/>
  <c r="L98" i="3" s="1"/>
  <c r="F98" i="3"/>
  <c r="E98" i="3"/>
  <c r="C98" i="3"/>
  <c r="I97" i="3"/>
  <c r="H97" i="3"/>
  <c r="G97" i="3"/>
  <c r="F97" i="3"/>
  <c r="E97" i="3"/>
  <c r="C97" i="3"/>
  <c r="I96" i="3"/>
  <c r="H96" i="3"/>
  <c r="G96" i="3"/>
  <c r="L96" i="3" s="1"/>
  <c r="F96" i="3"/>
  <c r="E96" i="3"/>
  <c r="C96" i="3"/>
  <c r="I95" i="3"/>
  <c r="H95" i="3"/>
  <c r="G95" i="3"/>
  <c r="F95" i="3"/>
  <c r="E95" i="3"/>
  <c r="J95" i="3" s="1"/>
  <c r="C95" i="3"/>
  <c r="I94" i="3"/>
  <c r="H94" i="3"/>
  <c r="G94" i="3"/>
  <c r="F94" i="3"/>
  <c r="E94" i="3"/>
  <c r="C94" i="3"/>
  <c r="I93" i="3"/>
  <c r="H93" i="3"/>
  <c r="G93" i="3"/>
  <c r="F93" i="3"/>
  <c r="E93" i="3"/>
  <c r="C93" i="3"/>
  <c r="I92" i="3"/>
  <c r="H92" i="3"/>
  <c r="G92" i="3"/>
  <c r="F92" i="3"/>
  <c r="E92" i="3"/>
  <c r="C92" i="3"/>
  <c r="I91" i="3"/>
  <c r="H91" i="3"/>
  <c r="G91" i="3"/>
  <c r="F91" i="3"/>
  <c r="E91" i="3"/>
  <c r="C91" i="3"/>
  <c r="I90" i="3"/>
  <c r="H90" i="3"/>
  <c r="G90" i="3"/>
  <c r="F90" i="3"/>
  <c r="E90" i="3"/>
  <c r="C90" i="3"/>
  <c r="I89" i="3"/>
  <c r="H89" i="3"/>
  <c r="G89" i="3"/>
  <c r="F89" i="3"/>
  <c r="E89" i="3"/>
  <c r="C89" i="3"/>
  <c r="I88" i="3"/>
  <c r="H88" i="3"/>
  <c r="G88" i="3"/>
  <c r="L88" i="3" s="1"/>
  <c r="F88" i="3"/>
  <c r="E88" i="3"/>
  <c r="C88" i="3"/>
  <c r="I87" i="3"/>
  <c r="H87" i="3"/>
  <c r="G87" i="3"/>
  <c r="F87" i="3"/>
  <c r="E87" i="3"/>
  <c r="C87" i="3"/>
  <c r="I86" i="3"/>
  <c r="H86" i="3"/>
  <c r="G86" i="3"/>
  <c r="F86" i="3"/>
  <c r="E86" i="3"/>
  <c r="C86" i="3"/>
  <c r="I85" i="3"/>
  <c r="H85" i="3"/>
  <c r="G85" i="3"/>
  <c r="F85" i="3"/>
  <c r="E85" i="3"/>
  <c r="C85" i="3"/>
  <c r="I84" i="3"/>
  <c r="H84" i="3"/>
  <c r="G84" i="3"/>
  <c r="F84" i="3"/>
  <c r="E84" i="3"/>
  <c r="I83" i="3"/>
  <c r="H83" i="3"/>
  <c r="G83" i="3"/>
  <c r="F83" i="3"/>
  <c r="E83" i="3"/>
  <c r="E82" i="3"/>
  <c r="M77" i="3"/>
  <c r="L77" i="3"/>
  <c r="K77" i="3"/>
  <c r="J77" i="3"/>
  <c r="I77" i="3"/>
  <c r="H77" i="3"/>
  <c r="G77" i="3"/>
  <c r="F77" i="3"/>
  <c r="E77" i="3"/>
  <c r="C77" i="3"/>
  <c r="M76" i="3"/>
  <c r="L76" i="3"/>
  <c r="K76" i="3"/>
  <c r="J76" i="3"/>
  <c r="I76" i="3"/>
  <c r="H76" i="3"/>
  <c r="G76" i="3"/>
  <c r="F76" i="3"/>
  <c r="E76" i="3"/>
  <c r="C76" i="3"/>
  <c r="M75" i="3"/>
  <c r="L75" i="3"/>
  <c r="K75" i="3"/>
  <c r="J75" i="3"/>
  <c r="I75" i="3"/>
  <c r="H75" i="3"/>
  <c r="G75" i="3"/>
  <c r="F75" i="3"/>
  <c r="E75" i="3"/>
  <c r="C75" i="3"/>
  <c r="M74" i="3"/>
  <c r="L74" i="3"/>
  <c r="K74" i="3"/>
  <c r="J74" i="3"/>
  <c r="I74" i="3"/>
  <c r="H74" i="3"/>
  <c r="G74" i="3"/>
  <c r="F74" i="3"/>
  <c r="E74" i="3"/>
  <c r="C74" i="3"/>
  <c r="M73" i="3"/>
  <c r="L73" i="3"/>
  <c r="K73" i="3"/>
  <c r="J73" i="3"/>
  <c r="I73" i="3"/>
  <c r="H73" i="3"/>
  <c r="G73" i="3"/>
  <c r="F73" i="3"/>
  <c r="E73" i="3"/>
  <c r="C73" i="3"/>
  <c r="M72" i="3"/>
  <c r="L72" i="3"/>
  <c r="K72" i="3"/>
  <c r="J72" i="3"/>
  <c r="I72" i="3"/>
  <c r="H72" i="3"/>
  <c r="G72" i="3"/>
  <c r="F72" i="3"/>
  <c r="E72" i="3"/>
  <c r="C72" i="3"/>
  <c r="M71" i="3"/>
  <c r="L71" i="3"/>
  <c r="K71" i="3"/>
  <c r="J71" i="3"/>
  <c r="I71" i="3"/>
  <c r="H71" i="3"/>
  <c r="G71" i="3"/>
  <c r="F71" i="3"/>
  <c r="E71" i="3"/>
  <c r="C71" i="3"/>
  <c r="M70" i="3"/>
  <c r="L70" i="3"/>
  <c r="K70" i="3"/>
  <c r="J70" i="3"/>
  <c r="I70" i="3"/>
  <c r="H70" i="3"/>
  <c r="G70" i="3"/>
  <c r="F70" i="3"/>
  <c r="E70" i="3"/>
  <c r="C70" i="3"/>
  <c r="M69" i="3"/>
  <c r="L69" i="3"/>
  <c r="K69" i="3"/>
  <c r="J69" i="3"/>
  <c r="I69" i="3"/>
  <c r="H69" i="3"/>
  <c r="G69" i="3"/>
  <c r="F69" i="3"/>
  <c r="E69" i="3"/>
  <c r="C69" i="3"/>
  <c r="M68" i="3"/>
  <c r="L68" i="3"/>
  <c r="K68" i="3"/>
  <c r="J68" i="3"/>
  <c r="I68" i="3"/>
  <c r="H68" i="3"/>
  <c r="G68" i="3"/>
  <c r="F68" i="3"/>
  <c r="E68" i="3"/>
  <c r="C68" i="3"/>
  <c r="M67" i="3"/>
  <c r="L67" i="3"/>
  <c r="K67" i="3"/>
  <c r="J67" i="3"/>
  <c r="I67" i="3"/>
  <c r="H67" i="3"/>
  <c r="G67" i="3"/>
  <c r="F67" i="3"/>
  <c r="E67" i="3"/>
  <c r="C67" i="3"/>
  <c r="M66" i="3"/>
  <c r="L66" i="3"/>
  <c r="K66" i="3"/>
  <c r="J66" i="3"/>
  <c r="I66" i="3"/>
  <c r="H66" i="3"/>
  <c r="G66" i="3"/>
  <c r="F66" i="3"/>
  <c r="E66" i="3"/>
  <c r="C66" i="3"/>
  <c r="M65" i="3"/>
  <c r="L65" i="3"/>
  <c r="K65" i="3"/>
  <c r="J65" i="3"/>
  <c r="I65" i="3"/>
  <c r="H65" i="3"/>
  <c r="G65" i="3"/>
  <c r="F65" i="3"/>
  <c r="E65" i="3"/>
  <c r="C65" i="3"/>
  <c r="M64" i="3"/>
  <c r="L64" i="3"/>
  <c r="K64" i="3"/>
  <c r="J64" i="3"/>
  <c r="I64" i="3"/>
  <c r="H64" i="3"/>
  <c r="G64" i="3"/>
  <c r="F64" i="3"/>
  <c r="E64" i="3"/>
  <c r="C64" i="3"/>
  <c r="M63" i="3"/>
  <c r="L63" i="3"/>
  <c r="K63" i="3"/>
  <c r="J63" i="3"/>
  <c r="I63" i="3"/>
  <c r="H63" i="3"/>
  <c r="G63" i="3"/>
  <c r="F63" i="3"/>
  <c r="E63" i="3"/>
  <c r="C63" i="3"/>
  <c r="M62" i="3"/>
  <c r="L62" i="3"/>
  <c r="K62" i="3"/>
  <c r="J62" i="3"/>
  <c r="I62" i="3"/>
  <c r="H62" i="3"/>
  <c r="G62" i="3"/>
  <c r="F62" i="3"/>
  <c r="E62" i="3"/>
  <c r="C62" i="3"/>
  <c r="M61" i="3"/>
  <c r="L61" i="3"/>
  <c r="K61" i="3"/>
  <c r="J61" i="3"/>
  <c r="I61" i="3"/>
  <c r="H61" i="3"/>
  <c r="G61" i="3"/>
  <c r="F61" i="3"/>
  <c r="E61" i="3"/>
  <c r="C61" i="3"/>
  <c r="M60" i="3"/>
  <c r="L60" i="3"/>
  <c r="K60" i="3"/>
  <c r="J60" i="3"/>
  <c r="I60" i="3"/>
  <c r="H60" i="3"/>
  <c r="G60" i="3"/>
  <c r="F60" i="3"/>
  <c r="E60" i="3"/>
  <c r="C60" i="3"/>
  <c r="M59" i="3"/>
  <c r="L59" i="3"/>
  <c r="K59" i="3"/>
  <c r="J59" i="3"/>
  <c r="I59" i="3"/>
  <c r="H59" i="3"/>
  <c r="G59" i="3"/>
  <c r="F59" i="3"/>
  <c r="E59" i="3"/>
  <c r="C59" i="3"/>
  <c r="M58" i="3"/>
  <c r="L58" i="3"/>
  <c r="K58" i="3"/>
  <c r="J58" i="3"/>
  <c r="I58" i="3"/>
  <c r="H58" i="3"/>
  <c r="G58" i="3"/>
  <c r="F58" i="3"/>
  <c r="E58" i="3"/>
  <c r="C58" i="3"/>
  <c r="M57" i="3"/>
  <c r="L57" i="3"/>
  <c r="K57" i="3"/>
  <c r="J57" i="3"/>
  <c r="I57" i="3"/>
  <c r="H57" i="3"/>
  <c r="G57" i="3"/>
  <c r="F57" i="3"/>
  <c r="E57" i="3"/>
  <c r="C57" i="3"/>
  <c r="M56" i="3"/>
  <c r="L56" i="3"/>
  <c r="K56" i="3"/>
  <c r="J56" i="3"/>
  <c r="I56" i="3"/>
  <c r="H56" i="3"/>
  <c r="G56" i="3"/>
  <c r="F56" i="3"/>
  <c r="E56" i="3"/>
  <c r="C56" i="3"/>
  <c r="M55" i="3"/>
  <c r="L55" i="3"/>
  <c r="K55" i="3"/>
  <c r="J55" i="3"/>
  <c r="I55" i="3"/>
  <c r="H55" i="3"/>
  <c r="G55" i="3"/>
  <c r="F55" i="3"/>
  <c r="E55" i="3"/>
  <c r="C55" i="3"/>
  <c r="M54" i="3"/>
  <c r="L54" i="3"/>
  <c r="K54" i="3"/>
  <c r="J54" i="3"/>
  <c r="I54" i="3"/>
  <c r="H54" i="3"/>
  <c r="G54" i="3"/>
  <c r="F54" i="3"/>
  <c r="E54" i="3"/>
  <c r="C54" i="3"/>
  <c r="M53" i="3"/>
  <c r="L53" i="3"/>
  <c r="J53" i="3"/>
  <c r="I53" i="3"/>
  <c r="H53" i="3"/>
  <c r="G53" i="3"/>
  <c r="F53" i="3"/>
  <c r="E53" i="3"/>
  <c r="C53" i="3"/>
  <c r="M52" i="3" a="1"/>
  <c r="M52" i="3" s="1"/>
  <c r="L52" i="3" a="1"/>
  <c r="L52" i="3" s="1"/>
  <c r="J52" i="3" a="1"/>
  <c r="J52" i="3" s="1"/>
  <c r="I52" i="3" a="1"/>
  <c r="I52" i="3" s="1"/>
  <c r="H52" i="3"/>
  <c r="G52" i="3"/>
  <c r="F52" i="3"/>
  <c r="E52" i="3"/>
  <c r="M51" i="3"/>
  <c r="L51" i="3"/>
  <c r="K51" i="3"/>
  <c r="J51" i="3"/>
  <c r="I51" i="3"/>
  <c r="H51" i="3"/>
  <c r="G51" i="3"/>
  <c r="F51" i="3"/>
  <c r="M50" i="3"/>
  <c r="L50" i="3"/>
  <c r="K50" i="3"/>
  <c r="J50" i="3"/>
  <c r="I50" i="3"/>
  <c r="H50" i="3"/>
  <c r="G50" i="3"/>
  <c r="F50" i="3"/>
  <c r="E50" i="3"/>
  <c r="M49" i="3"/>
  <c r="L49" i="3"/>
  <c r="K49" i="3"/>
  <c r="J49" i="3"/>
  <c r="I49" i="3"/>
  <c r="H49" i="3"/>
  <c r="G49" i="3"/>
  <c r="F49" i="3"/>
  <c r="E49" i="3"/>
  <c r="K48" i="3"/>
  <c r="J48" i="3"/>
  <c r="I48" i="3"/>
  <c r="H48" i="3"/>
  <c r="L83" i="3" s="1"/>
  <c r="F48" i="3"/>
  <c r="K83" i="3" s="1"/>
  <c r="E48" i="3"/>
  <c r="J83" i="3" s="1"/>
  <c r="M48" i="3"/>
  <c r="L48" i="3"/>
  <c r="E15" i="3"/>
  <c r="H54" i="2"/>
  <c r="I51" i="2"/>
  <c r="I109" i="2"/>
  <c r="H109" i="2"/>
  <c r="G109" i="2"/>
  <c r="F109" i="2"/>
  <c r="E109" i="2"/>
  <c r="J109" i="2" s="1"/>
  <c r="C109" i="2"/>
  <c r="I108" i="2"/>
  <c r="H108" i="2"/>
  <c r="G108" i="2"/>
  <c r="F108" i="2"/>
  <c r="E108" i="2"/>
  <c r="C108" i="2"/>
  <c r="I107" i="2"/>
  <c r="H107" i="2"/>
  <c r="G107" i="2"/>
  <c r="F107" i="2"/>
  <c r="E107" i="2"/>
  <c r="J107" i="2" s="1"/>
  <c r="C107" i="2"/>
  <c r="I106" i="2"/>
  <c r="H106" i="2"/>
  <c r="G106" i="2"/>
  <c r="F106" i="2"/>
  <c r="J106" i="2" s="1"/>
  <c r="E106" i="2"/>
  <c r="C106" i="2"/>
  <c r="I105" i="2"/>
  <c r="H105" i="2"/>
  <c r="G105" i="2"/>
  <c r="L105" i="2" s="1"/>
  <c r="F105" i="2"/>
  <c r="E105" i="2"/>
  <c r="C105" i="2"/>
  <c r="J104" i="2"/>
  <c r="I104" i="2"/>
  <c r="H104" i="2"/>
  <c r="G104" i="2"/>
  <c r="L104" i="2" s="1"/>
  <c r="F104" i="2"/>
  <c r="E104" i="2"/>
  <c r="C104" i="2"/>
  <c r="I103" i="2"/>
  <c r="H103" i="2"/>
  <c r="G103" i="2"/>
  <c r="F103" i="2"/>
  <c r="K103" i="2" s="1"/>
  <c r="E103" i="2"/>
  <c r="C103" i="2"/>
  <c r="I102" i="2"/>
  <c r="H102" i="2"/>
  <c r="G102" i="2"/>
  <c r="L102" i="2" s="1"/>
  <c r="F102" i="2"/>
  <c r="E102" i="2"/>
  <c r="C102" i="2"/>
  <c r="I101" i="2"/>
  <c r="H101" i="2"/>
  <c r="G101" i="2"/>
  <c r="L101" i="2" s="1"/>
  <c r="F101" i="2"/>
  <c r="E101" i="2"/>
  <c r="C101" i="2"/>
  <c r="I100" i="2"/>
  <c r="H100" i="2"/>
  <c r="G100" i="2"/>
  <c r="F100" i="2"/>
  <c r="E100" i="2"/>
  <c r="C100" i="2"/>
  <c r="I99" i="2"/>
  <c r="H99" i="2"/>
  <c r="G99" i="2"/>
  <c r="L99" i="2" s="1"/>
  <c r="F99" i="2"/>
  <c r="E99" i="2"/>
  <c r="C99" i="2"/>
  <c r="I98" i="2"/>
  <c r="H98" i="2"/>
  <c r="G98" i="2"/>
  <c r="F98" i="2"/>
  <c r="E98" i="2"/>
  <c r="C98" i="2"/>
  <c r="I97" i="2"/>
  <c r="H97" i="2"/>
  <c r="G97" i="2"/>
  <c r="F97" i="2"/>
  <c r="J97" i="2" s="1"/>
  <c r="E97" i="2"/>
  <c r="C97" i="2"/>
  <c r="J96" i="2"/>
  <c r="I96" i="2"/>
  <c r="H96" i="2"/>
  <c r="G96" i="2"/>
  <c r="K96" i="2" s="1"/>
  <c r="F96" i="2"/>
  <c r="E96" i="2"/>
  <c r="C96" i="2"/>
  <c r="I95" i="2"/>
  <c r="H95" i="2"/>
  <c r="G95" i="2"/>
  <c r="L95" i="2" s="1"/>
  <c r="F95" i="2"/>
  <c r="E95" i="2"/>
  <c r="J95" i="2" s="1"/>
  <c r="C95" i="2"/>
  <c r="I94" i="2"/>
  <c r="H94" i="2"/>
  <c r="G94" i="2"/>
  <c r="F94" i="2"/>
  <c r="E94" i="2"/>
  <c r="C94" i="2"/>
  <c r="I93" i="2"/>
  <c r="H93" i="2"/>
  <c r="L93" i="2" s="1"/>
  <c r="G93" i="2"/>
  <c r="F93" i="2"/>
  <c r="E93" i="2"/>
  <c r="C93" i="2"/>
  <c r="I92" i="2"/>
  <c r="H92" i="2"/>
  <c r="L92" i="2" s="1"/>
  <c r="G92" i="2"/>
  <c r="F92" i="2"/>
  <c r="E92" i="2"/>
  <c r="C92" i="2"/>
  <c r="I91" i="2"/>
  <c r="H91" i="2"/>
  <c r="G91" i="2"/>
  <c r="F91" i="2"/>
  <c r="E91" i="2"/>
  <c r="J91" i="2" s="1"/>
  <c r="C91" i="2"/>
  <c r="J90" i="2"/>
  <c r="I90" i="2"/>
  <c r="H90" i="2"/>
  <c r="G90" i="2"/>
  <c r="F90" i="2"/>
  <c r="E90" i="2"/>
  <c r="C90" i="2"/>
  <c r="I89" i="2"/>
  <c r="H89" i="2"/>
  <c r="L89" i="2" s="1"/>
  <c r="G89" i="2"/>
  <c r="F89" i="2"/>
  <c r="K89" i="2" s="1"/>
  <c r="E89" i="2"/>
  <c r="C89" i="2"/>
  <c r="I88" i="2"/>
  <c r="H88" i="2"/>
  <c r="L88" i="2" s="1"/>
  <c r="G88" i="2"/>
  <c r="F88" i="2"/>
  <c r="E88" i="2"/>
  <c r="C88" i="2"/>
  <c r="I87" i="2"/>
  <c r="H87" i="2"/>
  <c r="L87" i="2" s="1"/>
  <c r="G87" i="2"/>
  <c r="F87" i="2"/>
  <c r="E87" i="2"/>
  <c r="C87" i="2"/>
  <c r="I86" i="2"/>
  <c r="H86" i="2"/>
  <c r="G86" i="2"/>
  <c r="F86" i="2"/>
  <c r="E86" i="2"/>
  <c r="J86" i="2" s="1"/>
  <c r="C86" i="2"/>
  <c r="I85" i="2"/>
  <c r="H85" i="2"/>
  <c r="L85" i="2" s="1"/>
  <c r="G85" i="2"/>
  <c r="F85" i="2"/>
  <c r="E85" i="2"/>
  <c r="C85" i="2"/>
  <c r="H84" i="2"/>
  <c r="L84" i="2" s="1"/>
  <c r="G84" i="2"/>
  <c r="F84" i="2"/>
  <c r="E84" i="2"/>
  <c r="I83" i="2"/>
  <c r="H83" i="2"/>
  <c r="G83" i="2"/>
  <c r="F83" i="2"/>
  <c r="E83" i="2"/>
  <c r="E82" i="2"/>
  <c r="M77" i="2"/>
  <c r="L77" i="2"/>
  <c r="K77" i="2"/>
  <c r="J77" i="2"/>
  <c r="I77" i="2"/>
  <c r="H77" i="2"/>
  <c r="G77" i="2"/>
  <c r="F77" i="2"/>
  <c r="E77" i="2"/>
  <c r="C77" i="2"/>
  <c r="M76" i="2"/>
  <c r="L76" i="2"/>
  <c r="K76" i="2"/>
  <c r="J76" i="2"/>
  <c r="I76" i="2"/>
  <c r="H76" i="2"/>
  <c r="G76" i="2"/>
  <c r="F76" i="2"/>
  <c r="E76" i="2"/>
  <c r="C76" i="2"/>
  <c r="M75" i="2"/>
  <c r="L75" i="2"/>
  <c r="K75" i="2"/>
  <c r="J75" i="2"/>
  <c r="I75" i="2"/>
  <c r="H75" i="2"/>
  <c r="G75" i="2"/>
  <c r="F75" i="2"/>
  <c r="E75" i="2"/>
  <c r="C75" i="2"/>
  <c r="M74" i="2"/>
  <c r="L74" i="2"/>
  <c r="K74" i="2"/>
  <c r="J74" i="2"/>
  <c r="I74" i="2"/>
  <c r="H74" i="2"/>
  <c r="G74" i="2"/>
  <c r="F74" i="2"/>
  <c r="E74" i="2"/>
  <c r="C74" i="2"/>
  <c r="M73" i="2"/>
  <c r="L73" i="2"/>
  <c r="K73" i="2"/>
  <c r="J73" i="2"/>
  <c r="I73" i="2"/>
  <c r="H73" i="2"/>
  <c r="G73" i="2"/>
  <c r="F73" i="2"/>
  <c r="E73" i="2"/>
  <c r="C73" i="2"/>
  <c r="M72" i="2"/>
  <c r="L72" i="2"/>
  <c r="K72" i="2"/>
  <c r="J72" i="2"/>
  <c r="I72" i="2"/>
  <c r="H72" i="2"/>
  <c r="G72" i="2"/>
  <c r="F72" i="2"/>
  <c r="E72" i="2"/>
  <c r="C72" i="2"/>
  <c r="M71" i="2"/>
  <c r="L71" i="2"/>
  <c r="K71" i="2"/>
  <c r="J71" i="2"/>
  <c r="I71" i="2"/>
  <c r="H71" i="2"/>
  <c r="G71" i="2"/>
  <c r="F71" i="2"/>
  <c r="E71" i="2"/>
  <c r="C71" i="2"/>
  <c r="M70" i="2"/>
  <c r="L70" i="2"/>
  <c r="K70" i="2"/>
  <c r="J70" i="2"/>
  <c r="I70" i="2"/>
  <c r="H70" i="2"/>
  <c r="G70" i="2"/>
  <c r="F70" i="2"/>
  <c r="E70" i="2"/>
  <c r="C70" i="2"/>
  <c r="M69" i="2"/>
  <c r="L69" i="2"/>
  <c r="K69" i="2"/>
  <c r="J69" i="2"/>
  <c r="I69" i="2"/>
  <c r="H69" i="2"/>
  <c r="G69" i="2"/>
  <c r="F69" i="2"/>
  <c r="E69" i="2"/>
  <c r="C69" i="2"/>
  <c r="M68" i="2"/>
  <c r="L68" i="2"/>
  <c r="K68" i="2"/>
  <c r="J68" i="2"/>
  <c r="I68" i="2"/>
  <c r="H68" i="2"/>
  <c r="G68" i="2"/>
  <c r="F68" i="2"/>
  <c r="E68" i="2"/>
  <c r="C68" i="2"/>
  <c r="M67" i="2"/>
  <c r="L67" i="2"/>
  <c r="K67" i="2"/>
  <c r="J67" i="2"/>
  <c r="I67" i="2"/>
  <c r="H67" i="2"/>
  <c r="G67" i="2"/>
  <c r="F67" i="2"/>
  <c r="E67" i="2"/>
  <c r="C67" i="2"/>
  <c r="M66" i="2"/>
  <c r="L66" i="2"/>
  <c r="K66" i="2"/>
  <c r="J66" i="2"/>
  <c r="I66" i="2"/>
  <c r="H66" i="2"/>
  <c r="G66" i="2"/>
  <c r="F66" i="2"/>
  <c r="E66" i="2"/>
  <c r="C66" i="2"/>
  <c r="M65" i="2"/>
  <c r="L65" i="2"/>
  <c r="K65" i="2"/>
  <c r="J65" i="2"/>
  <c r="I65" i="2"/>
  <c r="H65" i="2"/>
  <c r="G65" i="2"/>
  <c r="F65" i="2"/>
  <c r="E65" i="2"/>
  <c r="C65" i="2"/>
  <c r="M64" i="2"/>
  <c r="L64" i="2"/>
  <c r="K64" i="2"/>
  <c r="J64" i="2"/>
  <c r="I64" i="2"/>
  <c r="H64" i="2"/>
  <c r="G64" i="2"/>
  <c r="F64" i="2"/>
  <c r="E64" i="2"/>
  <c r="C64" i="2"/>
  <c r="M63" i="2"/>
  <c r="L63" i="2"/>
  <c r="K63" i="2"/>
  <c r="J63" i="2"/>
  <c r="I63" i="2"/>
  <c r="H63" i="2"/>
  <c r="G63" i="2"/>
  <c r="F63" i="2"/>
  <c r="E63" i="2"/>
  <c r="C63" i="2"/>
  <c r="M62" i="2"/>
  <c r="L62" i="2"/>
  <c r="K62" i="2"/>
  <c r="J62" i="2"/>
  <c r="I62" i="2"/>
  <c r="H62" i="2"/>
  <c r="G62" i="2"/>
  <c r="F62" i="2"/>
  <c r="E62" i="2"/>
  <c r="C62" i="2"/>
  <c r="M61" i="2"/>
  <c r="L61" i="2"/>
  <c r="K61" i="2"/>
  <c r="J61" i="2"/>
  <c r="I61" i="2"/>
  <c r="H61" i="2"/>
  <c r="G61" i="2"/>
  <c r="F61" i="2"/>
  <c r="E61" i="2"/>
  <c r="C61" i="2"/>
  <c r="M60" i="2"/>
  <c r="L60" i="2"/>
  <c r="K60" i="2"/>
  <c r="J60" i="2"/>
  <c r="I60" i="2"/>
  <c r="H60" i="2"/>
  <c r="G60" i="2"/>
  <c r="F60" i="2"/>
  <c r="E60" i="2"/>
  <c r="C60" i="2"/>
  <c r="M59" i="2"/>
  <c r="L59" i="2"/>
  <c r="K59" i="2"/>
  <c r="J59" i="2"/>
  <c r="I59" i="2"/>
  <c r="H59" i="2"/>
  <c r="F59" i="2"/>
  <c r="E59" i="2"/>
  <c r="C59" i="2"/>
  <c r="M58" i="2"/>
  <c r="L58" i="2"/>
  <c r="K58" i="2"/>
  <c r="J58" i="2"/>
  <c r="I58" i="2"/>
  <c r="H58" i="2"/>
  <c r="G58" i="2"/>
  <c r="F58" i="2"/>
  <c r="E58" i="2"/>
  <c r="C58" i="2"/>
  <c r="M57" i="2"/>
  <c r="L57" i="2"/>
  <c r="K57" i="2"/>
  <c r="J57" i="2"/>
  <c r="I57" i="2"/>
  <c r="H57" i="2"/>
  <c r="G57" i="2"/>
  <c r="F57" i="2"/>
  <c r="E57" i="2"/>
  <c r="C57" i="2"/>
  <c r="M56" i="2"/>
  <c r="L56" i="2"/>
  <c r="K56" i="2"/>
  <c r="J56" i="2"/>
  <c r="I56" i="2"/>
  <c r="G56" i="2"/>
  <c r="F56" i="2"/>
  <c r="E56" i="2"/>
  <c r="C56" i="2"/>
  <c r="M55" i="2"/>
  <c r="L55" i="2"/>
  <c r="K55" i="2"/>
  <c r="J55" i="2"/>
  <c r="I55" i="2"/>
  <c r="H55" i="2"/>
  <c r="G55" i="2"/>
  <c r="F55" i="2"/>
  <c r="E55" i="2"/>
  <c r="C55" i="2"/>
  <c r="M54" i="2"/>
  <c r="L54" i="2"/>
  <c r="K54" i="2"/>
  <c r="J54" i="2"/>
  <c r="I54" i="2"/>
  <c r="G54" i="2"/>
  <c r="F54" i="2"/>
  <c r="E54" i="2"/>
  <c r="C54" i="2"/>
  <c r="M53" i="2"/>
  <c r="L53" i="2"/>
  <c r="K53" i="2"/>
  <c r="J53" i="2"/>
  <c r="I53" i="2"/>
  <c r="H53" i="2"/>
  <c r="G53" i="2"/>
  <c r="F53" i="2"/>
  <c r="E53" i="2"/>
  <c r="C53" i="2"/>
  <c r="M52" i="2" a="1"/>
  <c r="M52" i="2" s="1"/>
  <c r="L52" i="2" a="1"/>
  <c r="L52" i="2" s="1"/>
  <c r="K52" i="2" a="1"/>
  <c r="K52" i="2" s="1"/>
  <c r="J52" i="2" a="1"/>
  <c r="J52" i="2" s="1"/>
  <c r="I52" i="2" a="1"/>
  <c r="I52" i="2" s="1"/>
  <c r="H52" i="2"/>
  <c r="F52" i="2"/>
  <c r="E52" i="2"/>
  <c r="M51" i="2"/>
  <c r="L51" i="2"/>
  <c r="K51" i="2"/>
  <c r="J51" i="2"/>
  <c r="H51" i="2"/>
  <c r="G51" i="2"/>
  <c r="F51" i="2"/>
  <c r="E51" i="2"/>
  <c r="M50" i="2"/>
  <c r="L50" i="2"/>
  <c r="K50" i="2"/>
  <c r="J50" i="2"/>
  <c r="I50" i="2"/>
  <c r="H50" i="2"/>
  <c r="G50" i="2"/>
  <c r="F50" i="2"/>
  <c r="E50" i="2"/>
  <c r="M49" i="2"/>
  <c r="L49" i="2"/>
  <c r="K49" i="2"/>
  <c r="J49" i="2"/>
  <c r="I49" i="2"/>
  <c r="H49" i="2"/>
  <c r="G49" i="2"/>
  <c r="F49" i="2"/>
  <c r="E49" i="2"/>
  <c r="K48" i="2"/>
  <c r="J48" i="2"/>
  <c r="I48" i="2"/>
  <c r="H48" i="2"/>
  <c r="L83" i="2" s="1"/>
  <c r="F48" i="2"/>
  <c r="K83" i="2" s="1"/>
  <c r="E48" i="2"/>
  <c r="J83" i="2" s="1"/>
  <c r="N16" i="2"/>
  <c r="M48" i="2" s="1"/>
  <c r="M16" i="2"/>
  <c r="L48" i="2" s="1"/>
  <c r="L16" i="2"/>
  <c r="K16" i="2"/>
  <c r="J16" i="2"/>
  <c r="E15" i="2"/>
  <c r="L103" i="2" l="1"/>
  <c r="L94" i="4"/>
  <c r="L96" i="4"/>
  <c r="K98" i="4"/>
  <c r="K100" i="4"/>
  <c r="K102" i="4"/>
  <c r="K104" i="4"/>
  <c r="K106" i="4"/>
  <c r="K108" i="4"/>
  <c r="K110" i="4"/>
  <c r="J105" i="2"/>
  <c r="J84" i="2"/>
  <c r="J92" i="2"/>
  <c r="K109" i="2"/>
  <c r="L89" i="3"/>
  <c r="L93" i="3"/>
  <c r="L99" i="3"/>
  <c r="L105" i="3"/>
  <c r="L100" i="4"/>
  <c r="L104" i="4"/>
  <c r="L106" i="4"/>
  <c r="L110" i="4"/>
  <c r="K84" i="2"/>
  <c r="K94" i="2"/>
  <c r="J100" i="2"/>
  <c r="L107" i="2"/>
  <c r="L86" i="2"/>
  <c r="L90" i="2"/>
  <c r="L94" i="2"/>
  <c r="K98" i="2"/>
  <c r="K100" i="2"/>
  <c r="K105" i="2"/>
  <c r="L100" i="2"/>
  <c r="J84" i="3"/>
  <c r="J98" i="3"/>
  <c r="J106" i="3"/>
  <c r="K89" i="4"/>
  <c r="K95" i="4"/>
  <c r="K97" i="4"/>
  <c r="J99" i="4"/>
  <c r="J101" i="4"/>
  <c r="J103" i="4"/>
  <c r="J107" i="4"/>
  <c r="J87" i="2"/>
  <c r="K106" i="2"/>
  <c r="J108" i="2"/>
  <c r="K84" i="3"/>
  <c r="L99" i="4"/>
  <c r="L101" i="4"/>
  <c r="L103" i="4"/>
  <c r="L105" i="4"/>
  <c r="L107" i="4"/>
  <c r="L109" i="4"/>
  <c r="K93" i="2"/>
  <c r="J101" i="2"/>
  <c r="L108" i="2"/>
  <c r="L98" i="4"/>
  <c r="L108" i="4"/>
  <c r="J100" i="4"/>
  <c r="K93" i="4"/>
  <c r="L102" i="4"/>
  <c r="J96" i="4"/>
  <c r="J105" i="4"/>
  <c r="J109" i="4"/>
  <c r="L86" i="4"/>
  <c r="L85" i="4"/>
  <c r="L93" i="4"/>
  <c r="L92" i="4"/>
  <c r="L88" i="4"/>
  <c r="L91" i="4"/>
  <c r="L87" i="4"/>
  <c r="J90" i="4"/>
  <c r="L89" i="4"/>
  <c r="L90" i="4"/>
  <c r="K85" i="4"/>
  <c r="J91" i="4"/>
  <c r="K91" i="4"/>
  <c r="K86" i="4"/>
  <c r="J88" i="4"/>
  <c r="K88" i="4"/>
  <c r="J87" i="4"/>
  <c r="K87" i="4"/>
  <c r="L85" i="3"/>
  <c r="K89" i="3"/>
  <c r="J93" i="3"/>
  <c r="K97" i="3"/>
  <c r="K105" i="3"/>
  <c r="K100" i="3"/>
  <c r="K104" i="3"/>
  <c r="K99" i="3"/>
  <c r="K108" i="3"/>
  <c r="K90" i="3"/>
  <c r="L97" i="3"/>
  <c r="L103" i="3"/>
  <c r="K88" i="3"/>
  <c r="K96" i="3"/>
  <c r="K102" i="3"/>
  <c r="J107" i="3"/>
  <c r="J108" i="3"/>
  <c r="J109" i="3"/>
  <c r="K91" i="3"/>
  <c r="J100" i="3"/>
  <c r="L102" i="3"/>
  <c r="J105" i="3"/>
  <c r="K106" i="3"/>
  <c r="L95" i="3"/>
  <c r="L101" i="3"/>
  <c r="J104" i="3"/>
  <c r="J85" i="3"/>
  <c r="J97" i="3"/>
  <c r="J103" i="3"/>
  <c r="L86" i="3"/>
  <c r="J89" i="3"/>
  <c r="L90" i="3"/>
  <c r="K94" i="3"/>
  <c r="L94" i="3"/>
  <c r="K98" i="3"/>
  <c r="K92" i="3"/>
  <c r="L100" i="3"/>
  <c r="K86" i="3"/>
  <c r="L91" i="3"/>
  <c r="J91" i="3"/>
  <c r="L84" i="3"/>
  <c r="L92" i="3"/>
  <c r="J87" i="3"/>
  <c r="J90" i="3"/>
  <c r="J92" i="3"/>
  <c r="L87" i="3"/>
  <c r="K87" i="3"/>
  <c r="J88" i="3"/>
  <c r="K95" i="3"/>
  <c r="J96" i="3"/>
  <c r="K103" i="3"/>
  <c r="K85" i="3"/>
  <c r="J86" i="3"/>
  <c r="K93" i="3"/>
  <c r="J94" i="3"/>
  <c r="K101" i="3"/>
  <c r="J102" i="3"/>
  <c r="K87" i="2"/>
  <c r="K88" i="2"/>
  <c r="J88" i="2"/>
  <c r="K91" i="2"/>
  <c r="K90" i="2"/>
  <c r="J85" i="2"/>
  <c r="J89" i="2"/>
  <c r="K92" i="2"/>
  <c r="K86" i="2"/>
  <c r="K85" i="2"/>
  <c r="L96" i="2"/>
  <c r="K97" i="2"/>
  <c r="K107" i="2"/>
  <c r="J99" i="2"/>
  <c r="J94" i="2"/>
  <c r="K99" i="2"/>
  <c r="J103" i="2"/>
  <c r="L106" i="2"/>
  <c r="K104" i="2"/>
  <c r="J93" i="2"/>
  <c r="L97" i="2"/>
  <c r="L98" i="2"/>
  <c r="K102" i="2"/>
  <c r="L109" i="2"/>
  <c r="K95" i="2"/>
  <c r="K108" i="2"/>
  <c r="J98" i="2"/>
  <c r="K101" i="2"/>
  <c r="J10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<sst xmlns="http://schemas.openxmlformats.org/spreadsheetml/2006/main" count="168" uniqueCount="55">
  <si>
    <t xml:space="preserve">Formulario de investigación por salvaguardias para productores solicitantes </t>
  </si>
  <si>
    <t>Anexo 1    Origen de las importaciones del producto investigado</t>
  </si>
  <si>
    <t>Razón social</t>
  </si>
  <si>
    <t>Producto investigado</t>
  </si>
  <si>
    <t>Nombre del responsable del llenado</t>
  </si>
  <si>
    <t>Teléfono del responsable del llenado</t>
  </si>
  <si>
    <t>Correo electrónico del responsable del llenado</t>
  </si>
  <si>
    <t>Código arancelario</t>
  </si>
  <si>
    <t>Descripción del código arancelario</t>
  </si>
  <si>
    <t>Unidad de volumen</t>
  </si>
  <si>
    <t>Regimen de importación:</t>
  </si>
  <si>
    <t>N°</t>
  </si>
  <si>
    <t>País</t>
  </si>
  <si>
    <t xml:space="preserve">Arancel </t>
  </si>
  <si>
    <t>Valor (USD)</t>
  </si>
  <si>
    <t>A</t>
  </si>
  <si>
    <t>Mundo</t>
  </si>
  <si>
    <t>COSTA RICA</t>
  </si>
  <si>
    <t>COLOMBIA</t>
  </si>
  <si>
    <t>ESTADOS UNIDOS (EEUU)</t>
  </si>
  <si>
    <t>TURQUIA</t>
  </si>
  <si>
    <t>CHINA</t>
  </si>
  <si>
    <t>Arancel NMF</t>
  </si>
  <si>
    <t>Variación porcentual Volumen (%)</t>
  </si>
  <si>
    <t>Participación Volumen (%)</t>
  </si>
  <si>
    <t>Año 3 / Año 1</t>
  </si>
  <si>
    <t>B</t>
  </si>
  <si>
    <t>25 países reportados</t>
  </si>
  <si>
    <t>C</t>
  </si>
  <si>
    <t>Principales 5 países</t>
  </si>
  <si>
    <t>D = A - C</t>
  </si>
  <si>
    <t>Resto de los países</t>
  </si>
  <si>
    <t>No.</t>
  </si>
  <si>
    <t>Variación porcentual Precios (%)</t>
  </si>
  <si>
    <t>JAPON</t>
  </si>
  <si>
    <t>RUSIA</t>
  </si>
  <si>
    <t>ISLAS VIRGENES (G.B.)</t>
  </si>
  <si>
    <t>7214.20.00, 7214.10.00</t>
  </si>
  <si>
    <t>TM</t>
  </si>
  <si>
    <t>7214.20.00</t>
  </si>
  <si>
    <t>7214.10.00</t>
  </si>
  <si>
    <t>Enero - Mayo</t>
  </si>
  <si>
    <t>Ene - May 2024</t>
  </si>
  <si>
    <t>Ene - May 2025</t>
  </si>
  <si>
    <t>Metaldom. S.A.</t>
  </si>
  <si>
    <t>Barras o varillas de acero corrugadas o deformadas para el refuerzo de concreto u hormigon,</t>
  </si>
  <si>
    <t>karina Gil</t>
  </si>
  <si>
    <t>809/568-2270</t>
  </si>
  <si>
    <t>karina.gil@metaldom.com</t>
  </si>
  <si>
    <t>Barras de hierro o acero sin alear, simplemente forjadas, laminadas o extrudidas, en caliente, así como las sometidas a torsión despues del laminado.</t>
  </si>
  <si>
    <t xml:space="preserve">- Con muescas, cordones, surcos o relieves, producidos en el laminado o sometidas a torsión después del laminado </t>
  </si>
  <si>
    <t>Consumo</t>
  </si>
  <si>
    <t>Barras de hierro o acero sin alear, simplemente forjadas, laminadas o extrudidas, en caliente, así como las sometidas a torsión despues del laminado. Forjadas</t>
  </si>
  <si>
    <t>Fuente consultada:Direccion General de Aduanas (DGA)</t>
  </si>
  <si>
    <t>Fuente consultada: Direccion General de Aduanas (DGA)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</si>
</sst>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\-??_-;_-@_-"/>
    <numFmt numFmtId="165" formatCode="#,##0_ ;[Red]\-#,##0\ "/>
    <numFmt numFmtId="166" formatCode="_-* #,##0.0_-;\-* #,##0.0_-;_-* \-??_-;_-@_-"/>
    <numFmt numFmtId="167" formatCode="#,##0.00_ ;[Red]\-#,##0.00\ 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8"/>
      <name val="Arial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b/>
      <sz val="12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4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50"/>
      </patternFill>
    </fill>
    <fill>
      <patternFill patternType="solid">
        <fgColor indexed="1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ill="0" applyBorder="0" applyAlignment="0" applyProtection="0"/>
    <xf numFmtId="164" fontId="2" fillId="0" borderId="0" applyFill="0" applyBorder="0" applyAlignment="0" applyProtection="0"/>
    <xf numFmtId="0" fontId="11" fillId="0" borderId="0" applyNumberFormat="0" applyFill="0" applyBorder="0" applyAlignment="0" applyProtection="0"/>
  </cellStyleXfs>
  <cellXfs count="79">
    <xf numFmtId="0" fontId="0" fillId="0" borderId="0" xfId="0"/>
    <xf numFmtId="0" fontId="2" fillId="0" borderId="0" xfId="2" applyAlignment="1">
      <alignment vertical="center" wrapText="1"/>
    </xf>
    <xf numFmtId="0" fontId="3" fillId="0" borderId="0" xfId="2" applyFont="1" applyAlignment="1">
      <alignment horizontal="centerContinuous" vertical="center" wrapText="1"/>
    </xf>
    <xf numFmtId="0" fontId="2" fillId="0" borderId="0" xfId="2" applyAlignment="1">
      <alignment horizontal="centerContinuous" vertical="center" wrapText="1"/>
    </xf>
    <xf numFmtId="0" fontId="4" fillId="0" borderId="0" xfId="2" applyFont="1" applyAlignment="1">
      <alignment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7" fillId="0" borderId="0" xfId="2" applyFont="1" applyAlignment="1">
      <alignment horizontal="centerContinuous" vertical="center" wrapText="1"/>
    </xf>
    <xf numFmtId="0" fontId="8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1" fontId="5" fillId="5" borderId="4" xfId="2" applyNumberFormat="1" applyFont="1" applyFill="1" applyBorder="1" applyAlignment="1">
      <alignment horizontal="center" vertical="center" wrapText="1"/>
    </xf>
    <xf numFmtId="2" fontId="5" fillId="5" borderId="4" xfId="2" applyNumberFormat="1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165" fontId="8" fillId="0" borderId="4" xfId="4" applyNumberFormat="1" applyFont="1" applyFill="1" applyBorder="1" applyAlignment="1" applyProtection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left" vertical="center" wrapText="1"/>
    </xf>
    <xf numFmtId="10" fontId="6" fillId="0" borderId="6" xfId="2" applyNumberFormat="1" applyFont="1" applyBorder="1" applyAlignment="1">
      <alignment horizontal="center" vertical="center" wrapText="1"/>
    </xf>
    <xf numFmtId="165" fontId="9" fillId="6" borderId="4" xfId="5" applyNumberFormat="1" applyFont="1" applyFill="1" applyBorder="1" applyAlignment="1" applyProtection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2" fillId="0" borderId="0" xfId="2" applyAlignment="1">
      <alignment horizontal="left" vertical="center" wrapText="1"/>
    </xf>
    <xf numFmtId="166" fontId="4" fillId="0" borderId="0" xfId="4" applyNumberFormat="1" applyFont="1" applyFill="1" applyBorder="1" applyAlignment="1" applyProtection="1">
      <alignment horizontal="left" vertical="center" wrapText="1"/>
    </xf>
    <xf numFmtId="166" fontId="4" fillId="0" borderId="0" xfId="4" applyNumberFormat="1" applyFont="1" applyFill="1" applyBorder="1" applyAlignment="1" applyProtection="1">
      <alignment vertical="center" wrapText="1"/>
    </xf>
    <xf numFmtId="0" fontId="7" fillId="0" borderId="0" xfId="2" applyFont="1" applyAlignment="1">
      <alignment horizontal="center" vertical="center" wrapText="1"/>
    </xf>
    <xf numFmtId="0" fontId="2" fillId="0" borderId="0" xfId="2"/>
    <xf numFmtId="10" fontId="2" fillId="0" borderId="0" xfId="1" applyNumberFormat="1" applyFont="1" applyAlignment="1">
      <alignment vertical="center" wrapText="1"/>
    </xf>
    <xf numFmtId="0" fontId="5" fillId="7" borderId="9" xfId="2" applyFont="1" applyFill="1" applyBorder="1" applyAlignment="1">
      <alignment horizontal="center" vertical="center" wrapText="1"/>
    </xf>
    <xf numFmtId="165" fontId="5" fillId="3" borderId="4" xfId="2" applyNumberFormat="1" applyFont="1" applyFill="1" applyBorder="1" applyAlignment="1">
      <alignment horizontal="center" vertical="center" wrapText="1"/>
    </xf>
    <xf numFmtId="1" fontId="5" fillId="3" borderId="4" xfId="2" applyNumberFormat="1" applyFont="1" applyFill="1" applyBorder="1" applyAlignment="1">
      <alignment horizontal="center" vertical="center" wrapText="1"/>
    </xf>
    <xf numFmtId="167" fontId="8" fillId="6" borderId="4" xfId="5" applyNumberFormat="1" applyFont="1" applyFill="1" applyBorder="1" applyAlignment="1" applyProtection="1">
      <alignment horizontal="center" vertical="center" wrapText="1"/>
    </xf>
    <xf numFmtId="167" fontId="8" fillId="0" borderId="4" xfId="4" applyNumberFormat="1" applyFont="1" applyFill="1" applyBorder="1" applyAlignment="1" applyProtection="1">
      <alignment horizontal="center" vertical="center" wrapText="1"/>
    </xf>
    <xf numFmtId="167" fontId="9" fillId="0" borderId="4" xfId="4" applyNumberFormat="1" applyFont="1" applyFill="1" applyBorder="1" applyAlignment="1" applyProtection="1">
      <alignment horizontal="center" vertical="center" wrapText="1"/>
    </xf>
    <xf numFmtId="0" fontId="6" fillId="0" borderId="0" xfId="2" applyFont="1" applyAlignment="1">
      <alignment horizontal="left" vertical="center" wrapText="1"/>
    </xf>
    <xf numFmtId="1" fontId="5" fillId="4" borderId="11" xfId="2" applyNumberFormat="1" applyFont="1" applyFill="1" applyBorder="1" applyAlignment="1">
      <alignment horizontal="center" vertical="center" wrapText="1"/>
    </xf>
    <xf numFmtId="49" fontId="5" fillId="4" borderId="12" xfId="2" applyNumberFormat="1" applyFont="1" applyFill="1" applyBorder="1" applyAlignment="1">
      <alignment horizontal="center" vertical="center" wrapText="1"/>
    </xf>
    <xf numFmtId="0" fontId="5" fillId="4" borderId="12" xfId="2" applyFont="1" applyFill="1" applyBorder="1" applyAlignment="1">
      <alignment horizontal="center" vertical="center" wrapText="1"/>
    </xf>
    <xf numFmtId="167" fontId="9" fillId="6" borderId="4" xfId="5" applyNumberFormat="1" applyFont="1" applyFill="1" applyBorder="1" applyAlignment="1" applyProtection="1">
      <alignment horizontal="center" vertical="center" wrapText="1"/>
    </xf>
    <xf numFmtId="0" fontId="10" fillId="8" borderId="0" xfId="2" applyFont="1" applyFill="1" applyAlignment="1">
      <alignment vertical="center"/>
    </xf>
    <xf numFmtId="0" fontId="6" fillId="8" borderId="0" xfId="2" applyFont="1" applyFill="1" applyAlignment="1">
      <alignment vertical="center" wrapText="1"/>
    </xf>
    <xf numFmtId="0" fontId="6" fillId="0" borderId="0" xfId="2" applyFont="1" applyAlignment="1">
      <alignment vertical="center" wrapText="1"/>
    </xf>
    <xf numFmtId="0" fontId="4" fillId="0" borderId="4" xfId="2" applyFont="1" applyBorder="1" applyAlignment="1">
      <alignment horizontal="left" vertical="center" wrapText="1"/>
    </xf>
    <xf numFmtId="0" fontId="4" fillId="0" borderId="5" xfId="2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11" fillId="0" borderId="1" xfId="6" applyBorder="1"/>
    <xf numFmtId="0" fontId="6" fillId="0" borderId="1" xfId="3" applyFont="1" applyBorder="1"/>
    <xf numFmtId="0" fontId="3" fillId="0" borderId="0" xfId="2" applyFont="1" applyAlignment="1">
      <alignment horizontal="center" vertical="center" wrapText="1"/>
    </xf>
    <xf numFmtId="0" fontId="6" fillId="0" borderId="2" xfId="3" applyFont="1" applyBorder="1" applyAlignment="1">
      <alignment vertical="center" wrapText="1"/>
    </xf>
    <xf numFmtId="0" fontId="6" fillId="0" borderId="3" xfId="3" applyFont="1" applyBorder="1" applyAlignment="1">
      <alignment vertical="center" wrapText="1"/>
    </xf>
    <xf numFmtId="0" fontId="4" fillId="0" borderId="4" xfId="2" applyFont="1" applyBorder="1" applyAlignment="1">
      <alignment horizontal="left" vertical="center" wrapText="1"/>
    </xf>
    <xf numFmtId="0" fontId="4" fillId="0" borderId="5" xfId="2" applyFont="1" applyBorder="1" applyAlignment="1">
      <alignment horizontal="left" vertical="center" wrapText="1"/>
    </xf>
    <xf numFmtId="0" fontId="4" fillId="0" borderId="1" xfId="2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4" fillId="0" borderId="18" xfId="2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0" fontId="5" fillId="3" borderId="5" xfId="2" applyFont="1" applyFill="1" applyBorder="1" applyAlignment="1">
      <alignment horizontal="center" vertical="center" wrapText="1"/>
    </xf>
    <xf numFmtId="0" fontId="5" fillId="4" borderId="4" xfId="2" applyFont="1" applyFill="1" applyBorder="1" applyAlignment="1">
      <alignment horizontal="center" vertical="center" wrapText="1"/>
    </xf>
    <xf numFmtId="0" fontId="2" fillId="0" borderId="13" xfId="2" applyBorder="1" applyAlignment="1">
      <alignment horizontal="center" vertical="center" wrapText="1"/>
    </xf>
    <xf numFmtId="0" fontId="5" fillId="4" borderId="5" xfId="2" applyFont="1" applyFill="1" applyBorder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5" fillId="4" borderId="10" xfId="2" applyFont="1" applyFill="1" applyBorder="1" applyAlignment="1">
      <alignment horizontal="center" vertical="center" wrapText="1"/>
    </xf>
    <xf numFmtId="0" fontId="5" fillId="7" borderId="1" xfId="2" applyFont="1" applyFill="1" applyBorder="1" applyAlignment="1">
      <alignment horizontal="center" vertical="center" wrapText="1"/>
    </xf>
    <xf numFmtId="0" fontId="6" fillId="7" borderId="1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4" fillId="0" borderId="19" xfId="2" applyFont="1" applyBorder="1" applyAlignment="1">
      <alignment horizontal="left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4" fillId="0" borderId="17" xfId="2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</cellXfs>
  <cellStyles count="7">
    <cellStyle name="Comma_base calzado 6401" xfId="4" xr:uid="{4CA6D5A6-6D8E-4C98-9542-0311245A33EC}"/>
    <cellStyle name="Comma_calzado 6401" xfId="5" xr:uid="{D5EBE8B9-C020-492B-A8B4-60050F36DA2B}"/>
    <cellStyle name="Hyperlink" xfId="6" builtinId="8"/>
    <cellStyle name="Normal" xfId="0" builtinId="0"/>
    <cellStyle name="Normal 2" xfId="2" xr:uid="{B8C40A39-CF2D-4E2B-8B6F-B5D0E10B9908}"/>
    <cellStyle name="Normal 3" xfId="3" xr:uid="{DE5AE5EB-9BE9-4509-942D-70A5DA9E7E97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ina.gil@metaldom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arina.gil@metaldom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arina.gil@metaldom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638ED-2227-4E9C-8353-0E33361B0150}">
  <sheetPr filterMode="1"/>
  <dimension ref="A1:P111"/>
  <sheetViews>
    <sheetView topLeftCell="B4" zoomScale="70" zoomScaleNormal="70" zoomScaleSheetLayoutView="85" workbookViewId="0">
      <selection activeCell="G118" sqref="G118"/>
    </sheetView>
  </sheetViews>
  <sheetFormatPr defaultColWidth="11.453125" defaultRowHeight="12.5" x14ac:dyDescent="0.35"/>
  <cols>
    <col min="1" max="1" width="11.453125" style="1"/>
    <col min="2" max="2" width="6.6328125" style="1" customWidth="1"/>
    <col min="3" max="3" width="59.6328125" style="1" customWidth="1"/>
    <col min="4" max="4" width="18.6328125" style="1" customWidth="1"/>
    <col min="5" max="5" width="20.08984375" style="1" bestFit="1" customWidth="1"/>
    <col min="6" max="6" width="17.54296875" style="1" customWidth="1"/>
    <col min="7" max="7" width="28.6328125" style="1" customWidth="1"/>
    <col min="8" max="14" width="17.54296875" style="1" customWidth="1"/>
    <col min="15" max="16384" width="11.453125" style="1"/>
  </cols>
  <sheetData>
    <row r="1" spans="1:14" ht="30" customHeight="1" x14ac:dyDescent="0.3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4" ht="55.5" customHeight="1" x14ac:dyDescent="0.35"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4" customFormat="1" ht="24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4" customFormat="1" ht="24" customHeight="1" x14ac:dyDescent="0.35">
      <c r="B4" s="2"/>
      <c r="C4" s="5" t="s">
        <v>2</v>
      </c>
      <c r="D4" s="46" t="s">
        <v>44</v>
      </c>
      <c r="E4" s="46"/>
      <c r="F4" s="46"/>
      <c r="G4" s="46"/>
      <c r="H4" s="3"/>
      <c r="I4" s="3"/>
      <c r="J4" s="3"/>
      <c r="K4" s="3"/>
      <c r="L4" s="3"/>
      <c r="M4" s="3"/>
      <c r="N4" s="3"/>
    </row>
    <row r="5" spans="1:14" s="4" customFormat="1" ht="24" customHeight="1" x14ac:dyDescent="0.35">
      <c r="B5" s="2"/>
      <c r="C5" s="5" t="s">
        <v>3</v>
      </c>
      <c r="D5" s="48" t="s">
        <v>45</v>
      </c>
      <c r="E5" s="49"/>
      <c r="F5" s="49"/>
      <c r="G5" s="49"/>
      <c r="H5" s="3"/>
      <c r="I5" s="3"/>
      <c r="J5" s="3"/>
      <c r="K5" s="44"/>
      <c r="L5" s="3"/>
      <c r="M5" s="3"/>
      <c r="N5" s="3"/>
    </row>
    <row r="6" spans="1:14" s="4" customFormat="1" ht="24" customHeight="1" x14ac:dyDescent="0.35">
      <c r="B6" s="2"/>
      <c r="C6" s="5" t="s">
        <v>4</v>
      </c>
      <c r="D6" s="46" t="s">
        <v>46</v>
      </c>
      <c r="E6" s="46"/>
      <c r="F6" s="46"/>
      <c r="G6" s="46"/>
      <c r="H6" s="3"/>
      <c r="I6" s="3"/>
      <c r="J6" s="3"/>
      <c r="K6" s="44"/>
      <c r="L6" s="3"/>
      <c r="M6" s="3"/>
      <c r="N6" s="3"/>
    </row>
    <row r="7" spans="1:14" s="4" customFormat="1" ht="24" customHeight="1" x14ac:dyDescent="0.35">
      <c r="B7" s="2"/>
      <c r="C7" s="5" t="s">
        <v>5</v>
      </c>
      <c r="D7" s="46" t="s">
        <v>47</v>
      </c>
      <c r="E7" s="46"/>
      <c r="F7" s="46"/>
      <c r="G7" s="46"/>
      <c r="H7" s="3"/>
      <c r="I7" s="3"/>
      <c r="J7" s="3"/>
      <c r="K7" s="3"/>
      <c r="L7" s="3"/>
      <c r="M7" s="3"/>
      <c r="N7" s="3"/>
    </row>
    <row r="8" spans="1:14" s="4" customFormat="1" ht="43.5" customHeight="1" x14ac:dyDescent="0.35">
      <c r="B8" s="2"/>
      <c r="C8" s="5" t="s">
        <v>6</v>
      </c>
      <c r="D8" s="45" t="s">
        <v>48</v>
      </c>
      <c r="E8" s="46"/>
      <c r="F8" s="46"/>
      <c r="G8" s="46"/>
      <c r="H8" s="3"/>
      <c r="I8" s="3"/>
      <c r="J8" s="3"/>
      <c r="K8" s="3"/>
      <c r="L8" s="3"/>
      <c r="M8" s="3"/>
      <c r="N8" s="3"/>
    </row>
    <row r="9" spans="1:14" ht="29.25" customHeight="1" x14ac:dyDescent="0.35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78" customHeight="1" x14ac:dyDescent="0.35">
      <c r="B10" s="50" t="s">
        <v>7</v>
      </c>
      <c r="C10" s="51"/>
      <c r="D10" s="52" t="s">
        <v>37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</row>
    <row r="11" spans="1:14" ht="21.75" customHeight="1" x14ac:dyDescent="0.35">
      <c r="B11" s="50" t="s">
        <v>8</v>
      </c>
      <c r="C11" s="51"/>
      <c r="D11" s="53" t="s">
        <v>52</v>
      </c>
      <c r="E11" s="54"/>
      <c r="F11" s="54"/>
      <c r="G11" s="54"/>
      <c r="H11" s="54"/>
      <c r="I11" s="54"/>
      <c r="J11" s="54"/>
      <c r="K11" s="54"/>
      <c r="L11" s="54"/>
      <c r="M11" s="54"/>
      <c r="N11" s="55"/>
    </row>
    <row r="12" spans="1:14" ht="20.25" customHeight="1" x14ac:dyDescent="0.35">
      <c r="B12" s="50" t="s">
        <v>9</v>
      </c>
      <c r="C12" s="50"/>
      <c r="D12" s="56" t="s">
        <v>38</v>
      </c>
      <c r="E12" s="57"/>
      <c r="K12" s="7"/>
      <c r="L12" s="8"/>
      <c r="M12" s="8"/>
      <c r="N12" s="8"/>
    </row>
    <row r="13" spans="1:14" ht="20.25" customHeight="1" x14ac:dyDescent="0.35">
      <c r="B13" s="50" t="s">
        <v>10</v>
      </c>
      <c r="C13" s="50"/>
      <c r="D13" s="56" t="s">
        <v>51</v>
      </c>
      <c r="E13" s="57"/>
    </row>
    <row r="14" spans="1:14" x14ac:dyDescent="0.35">
      <c r="H14" s="61" t="s">
        <v>41</v>
      </c>
      <c r="I14" s="61"/>
      <c r="M14" s="61" t="str">
        <f>H14</f>
        <v>Enero - Mayo</v>
      </c>
      <c r="N14" s="61"/>
    </row>
    <row r="15" spans="1:14" ht="19.5" customHeight="1" x14ac:dyDescent="0.35">
      <c r="B15" s="58" t="s">
        <v>11</v>
      </c>
      <c r="C15" s="59" t="s">
        <v>12</v>
      </c>
      <c r="D15" s="60" t="s">
        <v>13</v>
      </c>
      <c r="E15" s="58" t="str">
        <f>+"Volumen ("&amp;D12&amp;")"</f>
        <v>Volumen (TM)</v>
      </c>
      <c r="F15" s="58"/>
      <c r="G15" s="58"/>
      <c r="H15" s="58"/>
      <c r="I15" s="58"/>
      <c r="J15" s="60" t="s">
        <v>14</v>
      </c>
      <c r="K15" s="60"/>
      <c r="L15" s="60"/>
      <c r="M15" s="60"/>
      <c r="N15" s="60"/>
    </row>
    <row r="16" spans="1:14" ht="15.5" x14ac:dyDescent="0.35">
      <c r="B16" s="58"/>
      <c r="C16" s="58"/>
      <c r="D16" s="60"/>
      <c r="E16" s="10">
        <v>2022</v>
      </c>
      <c r="F16" s="10">
        <v>2023</v>
      </c>
      <c r="G16" s="10">
        <v>2024</v>
      </c>
      <c r="H16" s="11" t="s">
        <v>42</v>
      </c>
      <c r="I16" s="11" t="s">
        <v>43</v>
      </c>
      <c r="J16" s="10">
        <f>+E16</f>
        <v>2022</v>
      </c>
      <c r="K16" s="10">
        <f>+F16</f>
        <v>2023</v>
      </c>
      <c r="L16" s="10">
        <f>+G16</f>
        <v>2024</v>
      </c>
      <c r="M16" s="10" t="str">
        <f>+H16</f>
        <v>Ene - May 2024</v>
      </c>
      <c r="N16" s="10" t="str">
        <f>+I16</f>
        <v>Ene - May 2025</v>
      </c>
    </row>
    <row r="17" spans="2:15" ht="20.25" customHeight="1" x14ac:dyDescent="0.35">
      <c r="B17" s="12" t="s">
        <v>15</v>
      </c>
      <c r="C17" s="12" t="s">
        <v>16</v>
      </c>
      <c r="D17" s="12"/>
      <c r="E17" s="13">
        <v>101136.7419999999</v>
      </c>
      <c r="F17" s="13">
        <v>99484.783039999995</v>
      </c>
      <c r="G17" s="13">
        <v>90122.907470000006</v>
      </c>
      <c r="H17" s="13">
        <v>38186.678959999983</v>
      </c>
      <c r="I17" s="13">
        <v>64073.478970000011</v>
      </c>
      <c r="J17" s="13">
        <v>90042076.730197042</v>
      </c>
      <c r="K17" s="13">
        <v>77671045.607434988</v>
      </c>
      <c r="L17" s="13">
        <v>61896130.402168974</v>
      </c>
      <c r="M17" s="13">
        <v>25520668.377813</v>
      </c>
      <c r="N17" s="13">
        <v>45795999.172440007</v>
      </c>
    </row>
    <row r="18" spans="2:15" ht="20.25" customHeight="1" x14ac:dyDescent="0.35">
      <c r="B18" s="14">
        <v>1</v>
      </c>
      <c r="C18" s="15" t="s">
        <v>17</v>
      </c>
      <c r="D18" s="16"/>
      <c r="E18" s="17">
        <v>73885.411999999909</v>
      </c>
      <c r="F18" s="17">
        <v>43595.808999999994</v>
      </c>
      <c r="G18" s="17">
        <v>53835.879000000001</v>
      </c>
      <c r="H18" s="17">
        <v>25296.185999999987</v>
      </c>
      <c r="I18" s="17">
        <v>30432.965000000015</v>
      </c>
      <c r="J18" s="17">
        <v>65730187.717270039</v>
      </c>
      <c r="K18" s="17">
        <v>35270696.903492987</v>
      </c>
      <c r="L18" s="17">
        <v>35859880.043395974</v>
      </c>
      <c r="M18" s="17">
        <v>16426380.836185001</v>
      </c>
      <c r="N18" s="17">
        <v>23167366.978773005</v>
      </c>
      <c r="O18" s="1">
        <f>I18/H18-1</f>
        <v>0.20306535538598713</v>
      </c>
    </row>
    <row r="19" spans="2:15" ht="20.25" customHeight="1" x14ac:dyDescent="0.35">
      <c r="B19" s="14">
        <v>2</v>
      </c>
      <c r="C19" s="15" t="s">
        <v>19</v>
      </c>
      <c r="D19" s="16"/>
      <c r="E19" s="17">
        <v>24009.54</v>
      </c>
      <c r="F19" s="17">
        <v>27759.48</v>
      </c>
      <c r="G19" s="17">
        <v>24995.699999999997</v>
      </c>
      <c r="H19" s="17">
        <v>7450.7</v>
      </c>
      <c r="I19" s="17">
        <v>15748.122660000001</v>
      </c>
      <c r="J19" s="17">
        <v>21777918.913926996</v>
      </c>
      <c r="K19" s="17">
        <v>24434865.073191006</v>
      </c>
      <c r="L19" s="17">
        <v>18940378.765806999</v>
      </c>
      <c r="M19" s="17">
        <v>5784325.6133719999</v>
      </c>
      <c r="N19" s="17">
        <v>11709285.373426</v>
      </c>
    </row>
    <row r="20" spans="2:15" ht="20.25" customHeight="1" x14ac:dyDescent="0.35">
      <c r="B20" s="14">
        <v>3</v>
      </c>
      <c r="C20" s="15" t="s">
        <v>34</v>
      </c>
      <c r="D20" s="16"/>
      <c r="E20" s="17">
        <v>12</v>
      </c>
      <c r="F20" s="17"/>
      <c r="G20" s="17"/>
      <c r="H20" s="17"/>
      <c r="I20" s="17">
        <v>4552.21</v>
      </c>
      <c r="J20" s="17">
        <v>12240</v>
      </c>
      <c r="K20" s="17"/>
      <c r="L20" s="17"/>
      <c r="M20" s="17"/>
      <c r="N20" s="17">
        <v>2553789.81</v>
      </c>
    </row>
    <row r="21" spans="2:15" ht="20.25" customHeight="1" x14ac:dyDescent="0.35">
      <c r="B21" s="14">
        <v>4</v>
      </c>
      <c r="C21" s="15" t="s">
        <v>18</v>
      </c>
      <c r="D21" s="16"/>
      <c r="E21" s="17"/>
      <c r="F21" s="17"/>
      <c r="G21" s="17"/>
      <c r="H21" s="17"/>
      <c r="I21" s="17">
        <v>7903.4659999999985</v>
      </c>
      <c r="J21" s="17"/>
      <c r="K21" s="17"/>
      <c r="L21" s="17"/>
      <c r="M21" s="17"/>
      <c r="N21" s="17">
        <v>4909799.3231409993</v>
      </c>
    </row>
    <row r="22" spans="2:15" ht="20.25" customHeight="1" x14ac:dyDescent="0.35">
      <c r="B22" s="14">
        <v>5</v>
      </c>
      <c r="C22" s="15" t="s">
        <v>20</v>
      </c>
      <c r="D22" s="16"/>
      <c r="E22" s="17">
        <v>3229.79</v>
      </c>
      <c r="F22" s="17">
        <v>7563.1421399999999</v>
      </c>
      <c r="G22" s="17">
        <v>5171.1852800000015</v>
      </c>
      <c r="H22" s="17"/>
      <c r="I22" s="17">
        <v>3135.7500000000005</v>
      </c>
      <c r="J22" s="17">
        <v>2521730.0989999999</v>
      </c>
      <c r="K22" s="17">
        <v>5253977.84222</v>
      </c>
      <c r="L22" s="17">
        <v>3364236.3068100004</v>
      </c>
      <c r="M22" s="17"/>
      <c r="N22" s="17">
        <v>2066459.25</v>
      </c>
    </row>
    <row r="23" spans="2:15" ht="20.25" customHeight="1" x14ac:dyDescent="0.35">
      <c r="B23" s="14">
        <v>6</v>
      </c>
      <c r="C23" s="15" t="s">
        <v>35</v>
      </c>
      <c r="D23" s="16"/>
      <c r="E23" s="17"/>
      <c r="F23" s="17">
        <v>20566.351900000001</v>
      </c>
      <c r="G23" s="17">
        <v>5961.8471899999995</v>
      </c>
      <c r="H23" s="17">
        <v>5337.7929600000007</v>
      </c>
      <c r="I23" s="17">
        <v>2300.96531</v>
      </c>
      <c r="J23" s="17"/>
      <c r="K23" s="17">
        <v>12711505.788531</v>
      </c>
      <c r="L23" s="17">
        <v>3636311.4085559999</v>
      </c>
      <c r="M23" s="17">
        <v>3255638.3282559998</v>
      </c>
      <c r="N23" s="17">
        <v>1389298.4371</v>
      </c>
    </row>
    <row r="24" spans="2:15" ht="20.25" customHeight="1" x14ac:dyDescent="0.35">
      <c r="B24" s="14">
        <v>7</v>
      </c>
      <c r="C24" s="15" t="s">
        <v>21</v>
      </c>
      <c r="D24" s="16"/>
      <c r="E24" s="17"/>
      <c r="F24" s="17"/>
      <c r="G24" s="17">
        <v>102</v>
      </c>
      <c r="H24" s="17">
        <v>102</v>
      </c>
      <c r="I24" s="17"/>
      <c r="J24" s="17"/>
      <c r="K24" s="17"/>
      <c r="L24" s="17">
        <v>54323.6</v>
      </c>
      <c r="M24" s="17">
        <v>54323.6</v>
      </c>
      <c r="N24" s="17"/>
    </row>
    <row r="25" spans="2:15" ht="20.25" customHeight="1" x14ac:dyDescent="0.35">
      <c r="B25" s="14">
        <v>8</v>
      </c>
      <c r="C25" s="15" t="s">
        <v>36</v>
      </c>
      <c r="D25" s="16"/>
      <c r="E25" s="17"/>
      <c r="F25" s="17"/>
      <c r="G25" s="17">
        <v>56.295999999999999</v>
      </c>
      <c r="H25" s="17"/>
      <c r="I25" s="17"/>
      <c r="J25" s="17"/>
      <c r="K25" s="17"/>
      <c r="L25" s="17">
        <v>41000.277600000001</v>
      </c>
      <c r="M25" s="17"/>
      <c r="N25" s="17"/>
    </row>
    <row r="26" spans="2:15" ht="20.25" customHeight="1" x14ac:dyDescent="0.35">
      <c r="B26" s="14">
        <v>9</v>
      </c>
      <c r="C26" s="15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2:15" ht="20.25" customHeight="1" x14ac:dyDescent="0.35">
      <c r="B27" s="14">
        <v>10</v>
      </c>
      <c r="C27" s="15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5" ht="20.25" customHeight="1" x14ac:dyDescent="0.35">
      <c r="B28" s="14">
        <v>11</v>
      </c>
      <c r="C28" s="15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5" ht="20.25" customHeight="1" x14ac:dyDescent="0.35">
      <c r="B29" s="14">
        <v>12</v>
      </c>
      <c r="C29" s="15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5" ht="20.25" customHeight="1" x14ac:dyDescent="0.35">
      <c r="B30" s="14">
        <v>13</v>
      </c>
      <c r="C30" s="15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5" ht="20.25" customHeight="1" x14ac:dyDescent="0.35">
      <c r="B31" s="14">
        <v>14</v>
      </c>
      <c r="C31" s="15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5" ht="20.25" customHeight="1" x14ac:dyDescent="0.35">
      <c r="B32" s="14">
        <v>15</v>
      </c>
      <c r="C32" s="15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6" ht="20.25" customHeight="1" x14ac:dyDescent="0.35">
      <c r="B33" s="14">
        <v>16</v>
      </c>
      <c r="C33" s="15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6" ht="20.25" customHeight="1" x14ac:dyDescent="0.35">
      <c r="B34" s="14">
        <v>17</v>
      </c>
      <c r="C34" s="15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6" ht="20.25" customHeight="1" x14ac:dyDescent="0.35">
      <c r="B35" s="14">
        <v>18</v>
      </c>
      <c r="C35" s="15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6" ht="20.25" customHeight="1" x14ac:dyDescent="0.35">
      <c r="B36" s="14">
        <v>19</v>
      </c>
      <c r="C36" s="15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6" ht="20.25" customHeight="1" x14ac:dyDescent="0.35">
      <c r="A37" s="18"/>
      <c r="B37" s="14">
        <v>20</v>
      </c>
      <c r="C37" s="15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6" ht="20.25" customHeight="1" x14ac:dyDescent="0.35">
      <c r="A38" s="18"/>
      <c r="B38" s="14">
        <v>21</v>
      </c>
      <c r="C38" s="15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6" ht="20.25" customHeight="1" x14ac:dyDescent="0.35">
      <c r="A39" s="18"/>
      <c r="B39" s="14">
        <v>22</v>
      </c>
      <c r="C39" s="15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6" ht="20.25" customHeight="1" x14ac:dyDescent="0.35">
      <c r="A40" s="18"/>
      <c r="B40" s="14">
        <v>23</v>
      </c>
      <c r="C40" s="15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6" ht="20.25" customHeight="1" x14ac:dyDescent="0.35">
      <c r="A41" s="18"/>
      <c r="B41" s="14">
        <v>24</v>
      </c>
      <c r="C41" s="15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6" ht="20.25" customHeight="1" x14ac:dyDescent="0.35">
      <c r="A42" s="18"/>
      <c r="B42" s="14">
        <v>25</v>
      </c>
      <c r="C42" s="15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6" ht="20.25" customHeight="1" x14ac:dyDescent="0.35">
      <c r="A43" s="18"/>
      <c r="B43" s="19"/>
    </row>
    <row r="44" spans="1:16" ht="15.5" x14ac:dyDescent="0.35">
      <c r="B44" s="20"/>
      <c r="C44" s="21"/>
      <c r="D44" s="21"/>
      <c r="E44" s="21"/>
      <c r="F44" s="21"/>
      <c r="G44" s="21"/>
      <c r="H44" s="22"/>
      <c r="I44" s="22"/>
      <c r="J44" s="23"/>
      <c r="K44" s="23"/>
      <c r="L44" s="23"/>
      <c r="M44" s="23"/>
      <c r="N44" s="23"/>
    </row>
    <row r="45" spans="1:16" ht="13" x14ac:dyDescent="0.35">
      <c r="B45" s="8"/>
      <c r="J45" s="24"/>
      <c r="K45" s="24"/>
      <c r="L45" s="24"/>
      <c r="M45" s="24"/>
      <c r="N45" s="24"/>
    </row>
    <row r="46" spans="1:16" ht="20" x14ac:dyDescent="0.25">
      <c r="B46" s="25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P46" s="27"/>
    </row>
    <row r="47" spans="1:16" ht="15.75" customHeight="1" x14ac:dyDescent="0.35">
      <c r="B47" s="58" t="s">
        <v>11</v>
      </c>
      <c r="C47" s="59" t="s">
        <v>12</v>
      </c>
      <c r="D47" s="60" t="s">
        <v>22</v>
      </c>
      <c r="E47" s="66" t="s">
        <v>23</v>
      </c>
      <c r="F47" s="66"/>
      <c r="G47" s="66"/>
      <c r="H47" s="67"/>
      <c r="I47" s="59" t="s">
        <v>24</v>
      </c>
      <c r="J47" s="68"/>
      <c r="K47" s="68"/>
      <c r="L47" s="68"/>
      <c r="M47" s="69"/>
      <c r="N47"/>
    </row>
    <row r="48" spans="1:16" ht="46.5" x14ac:dyDescent="0.35">
      <c r="B48" s="58"/>
      <c r="C48" s="58">
        <v>0</v>
      </c>
      <c r="D48" s="60"/>
      <c r="E48" s="28" t="str">
        <f>+CONCATENATE(F16," / ",E16)</f>
        <v>2023 / 2022</v>
      </c>
      <c r="F48" s="28" t="str">
        <f>+CONCATENATE(G16," / ",F16)</f>
        <v>2024 / 2023</v>
      </c>
      <c r="G48" s="28" t="s">
        <v>25</v>
      </c>
      <c r="H48" s="28" t="str">
        <f>+I16&amp;" / "&amp;H16</f>
        <v>Ene - May 2025 / Ene - May 2024</v>
      </c>
      <c r="I48" s="9">
        <f>+E16</f>
        <v>2022</v>
      </c>
      <c r="J48" s="9">
        <f>+F16</f>
        <v>2023</v>
      </c>
      <c r="K48" s="9">
        <f>+G16</f>
        <v>2024</v>
      </c>
      <c r="L48" s="29" t="str">
        <f>M16</f>
        <v>Ene - May 2024</v>
      </c>
      <c r="M48" s="30" t="str">
        <f>+N16</f>
        <v>Ene - May 2025</v>
      </c>
      <c r="N48"/>
    </row>
    <row r="49" spans="2:14" ht="20.25" customHeight="1" x14ac:dyDescent="0.35">
      <c r="B49" s="12" t="s">
        <v>15</v>
      </c>
      <c r="C49" s="12" t="s">
        <v>16</v>
      </c>
      <c r="D49" s="12"/>
      <c r="E49" s="31">
        <f>+IF(OR(E17=0,E17=""),"",((F17-E17)/E17*100))</f>
        <v>-1.6333915126511622</v>
      </c>
      <c r="F49" s="31">
        <f>+IF(OR(F17=0,F17=""),"",((G17-F17)/F17*100))</f>
        <v>-9.410359337302717</v>
      </c>
      <c r="G49" s="31">
        <f>+IF(OR(G17=0,G17=""),"",((G17-E17)/E17*100))</f>
        <v>-10.8900428392284</v>
      </c>
      <c r="H49" s="31">
        <f>+IF(OR(H17=0,H17=""),"",((I17-H17)/H17*100))</f>
        <v>67.790131833973021</v>
      </c>
      <c r="I49" s="32">
        <f t="shared" ref="I49:K49" si="0">+IF(E17=0,"",(E17/E17)*100)</f>
        <v>100</v>
      </c>
      <c r="J49" s="32">
        <f t="shared" si="0"/>
        <v>100</v>
      </c>
      <c r="K49" s="32">
        <f t="shared" si="0"/>
        <v>100</v>
      </c>
      <c r="L49" s="32">
        <f>+IF(H17=0,"",(H17/H17)*100)</f>
        <v>100</v>
      </c>
      <c r="M49" s="32">
        <f>+IF(I17=0,"",(I17/I17)*100)</f>
        <v>100</v>
      </c>
      <c r="N49"/>
    </row>
    <row r="50" spans="2:14" ht="18" x14ac:dyDescent="0.35">
      <c r="B50" s="12" t="s">
        <v>26</v>
      </c>
      <c r="C50" s="12" t="s">
        <v>27</v>
      </c>
      <c r="D50" s="12"/>
      <c r="E50" s="31">
        <f>+IF(OR(SUM(E18:E42)=0,SUM(E18:E42)=""),"",((SUM(F18:F42)-SUM(E18:E42))/SUM(E18:E42)*100))</f>
        <v>-1.6333915126511767</v>
      </c>
      <c r="F50" s="31">
        <f>+IF(OR(SUM(F18:F42)=0,SUM(F18:F42)=""),"",((SUM(G18:G42)-SUM(F18:F42))/SUM(F18:F42)*100))</f>
        <v>-9.4103593373027046</v>
      </c>
      <c r="G50" s="31">
        <f>+IF(OR(SUM(G18:G42)=0,SUM(G18:G42)=""),"",((SUM(G18:G42)-SUM(E18:E42))/SUM(E18:E42)*100))</f>
        <v>-10.8900428392284</v>
      </c>
      <c r="H50" s="31">
        <f>+IF(OR(SUM(H18:H42)=0,SUM(H18:H42)=""),"",((SUM(I18:I42)-SUM(H18:H42))/SUM(H18:H42)*100))</f>
        <v>67.790131833973007</v>
      </c>
      <c r="I50" s="32">
        <f t="shared" ref="I50:K50" si="1">+IF(E17=0,"",SUM(E18:E42)/E17*100)</f>
        <v>100</v>
      </c>
      <c r="J50" s="32">
        <f t="shared" si="1"/>
        <v>99.999999999999986</v>
      </c>
      <c r="K50" s="32">
        <f t="shared" si="1"/>
        <v>100</v>
      </c>
      <c r="L50" s="32">
        <f>+IF(H17=0,"",SUM(H18:H42)/H17*100)</f>
        <v>100.00000000000003</v>
      </c>
      <c r="M50" s="32">
        <f>+IF(I17=0,"",SUM(I18:I42)/I17*100)</f>
        <v>100.00000000000003</v>
      </c>
      <c r="N50"/>
    </row>
    <row r="51" spans="2:14" ht="18" x14ac:dyDescent="0.35">
      <c r="B51" s="12" t="s">
        <v>28</v>
      </c>
      <c r="C51" s="12" t="s">
        <v>29</v>
      </c>
      <c r="D51" s="12"/>
      <c r="E51" s="31">
        <f>+IF(OR(SUM(E18:E22)=0,SUM(E18:E22)=""),"",((SUM(F18:F22)-SUM(E18:E22))/SUM(E18:E22)*100))</f>
        <v>-21.968584730562046</v>
      </c>
      <c r="F51" s="31">
        <f>+IF(OR(SUM(F18:F22)=0,SUM(F18:F22)=""),"",((SUM(G18:G22)-SUM(F18:F22))/SUM(F18:F22)*100))</f>
        <v>6.4425167436241786</v>
      </c>
      <c r="G51" s="31">
        <f>+IF(OR(SUM(G18:G22)=0,SUM(G18:G22)=""),"",((SUM(G18:G22)-SUM(E18:E22))/SUM(E18:E22)*100))</f>
        <v>-16.941397736541592</v>
      </c>
      <c r="H51" s="31">
        <f>+IF(OR(SUM(H18:H22)=0,SUM(H18:H22)=""),"",((SUM(I18:I22)-SUM(H18:H22))/SUM(H18:H22)*100))</f>
        <v>88.636298608667829</v>
      </c>
      <c r="I51" s="32">
        <f>+IF(E17=0,"",SUM(E18:E22)/E17*100)</f>
        <v>100</v>
      </c>
      <c r="J51" s="32">
        <f>+IF(F17=0,"",SUM(F18:F22)/F17*100)</f>
        <v>79.32713800890447</v>
      </c>
      <c r="K51" s="32">
        <f>+IF(G17=0,"",SUM(G18:G22)/G17*100)</f>
        <v>93.209114794662767</v>
      </c>
      <c r="L51" s="32">
        <f>+IF(H17=0,"",SUM(H18:H22)/H17*100)</f>
        <v>85.754736708845229</v>
      </c>
      <c r="M51" s="32">
        <f>+IF(I17=0,"",SUM(I18:I22)/I17*100)</f>
        <v>96.40886471752637</v>
      </c>
      <c r="N51"/>
    </row>
    <row r="52" spans="2:14" ht="31" x14ac:dyDescent="0.35">
      <c r="B52" s="12" t="s">
        <v>30</v>
      </c>
      <c r="C52" s="12" t="s">
        <v>31</v>
      </c>
      <c r="D52" s="12"/>
      <c r="E52" s="31" t="str">
        <f>+IF(OR(SUM(E23:E42)=0,SUM(E23:E42)=""),"",((SUM(F23:F42)-SUM(E23:E42))/SUM(E23:E42)*100))</f>
        <v/>
      </c>
      <c r="F52" s="31">
        <f>+IF(OR(SUM(F23:F42)=0,SUM(F23:F42)=""),"",((SUM(G23:G42)-SUM(F23:F42))/SUM(F23:F42)*100))</f>
        <v>-70.241960169902569</v>
      </c>
      <c r="G52" s="31" t="e">
        <f>+IF(OR(SUM(G23:G42)=0,SUM(G23:G42)=""),"",((SUM(G23:G42)-SUM(E23:E42))/SUM(E23:E42)*100))</f>
        <v>#DIV/0!</v>
      </c>
      <c r="H52" s="31">
        <f>+IF(OR(SUM(H23:H42)=0,SUM(H23:H42)=""),"",((SUM(I23:I42)-SUM(H23:H42))/SUM(H23:H42)*100))</f>
        <v>-57.701233724895296</v>
      </c>
      <c r="I52" s="32" cm="1">
        <f t="array" ref="I52">+IF(E17=0,"",SUM(E23:E42/E17*100))</f>
        <v>0</v>
      </c>
      <c r="J52" s="32" cm="1">
        <f t="array" ref="J52">+IF(F17=0,"",SUM(F23:F42/F17*100))</f>
        <v>20.67286199109552</v>
      </c>
      <c r="K52" s="32" cm="1">
        <f t="array" ref="K52">+IF(G17=0,"",SUM(G23:G42/G17*100))</f>
        <v>6.7908852053372382</v>
      </c>
      <c r="L52" s="32" cm="1">
        <f t="array" ref="L52">+IF(H17=0,"",SUM(H24:H42/H17*100))</f>
        <v>0.26710885255783456</v>
      </c>
      <c r="M52" s="32" cm="1">
        <f t="array" ref="M52">+IF(I17=0,"",SUM(I23:I42/I17*100))</f>
        <v>3.5911352824736427</v>
      </c>
      <c r="N52"/>
    </row>
    <row r="53" spans="2:14" ht="20.25" customHeight="1" x14ac:dyDescent="0.35">
      <c r="B53" s="14">
        <v>1</v>
      </c>
      <c r="C53" s="15" t="str">
        <f>+C18</f>
        <v>COSTA RICA</v>
      </c>
      <c r="D53" s="16"/>
      <c r="E53" s="31">
        <f>+IF(OR(E18=0,E18=""),"",((F18-E18)/E18*100))</f>
        <v>-40.995376732825086</v>
      </c>
      <c r="F53" s="31">
        <f>+IF(OR(F18=0,F18=""),"",((G18-F18)/F18*100))</f>
        <v>23.488656902777073</v>
      </c>
      <c r="G53" s="31">
        <f>+IF(OR(G18=0,G18=""),"",((G18-E18)/E18*100))</f>
        <v>-27.135983216822197</v>
      </c>
      <c r="H53" s="31">
        <f>+IF(OR(H18=0,H18=""),"",((I18-H18)/H18*100))</f>
        <v>20.306535538598705</v>
      </c>
      <c r="I53" s="33">
        <f>+IF(OR(E18=0,E18=""),"",(E18/E$17*100))</f>
        <v>73.054965523805365</v>
      </c>
      <c r="J53" s="33">
        <f>+IF(OR(F18=0,F18=""),"",(F18/F$17*100))</f>
        <v>43.82158523929369</v>
      </c>
      <c r="K53" s="33">
        <f>+IF(OR(G18=0,G18=""),"",(G18/G$17*100))</f>
        <v>59.73606545918507</v>
      </c>
      <c r="L53" s="33">
        <f>+IF(OR(H18=0,H18=""),"",(H18/H$17*100))</f>
        <v>66.243482515191729</v>
      </c>
      <c r="M53" s="33">
        <f>+IF(OR(I18=0,I18=""),"",(I18/I$17*100))</f>
        <v>47.496976111206799</v>
      </c>
      <c r="N53"/>
    </row>
    <row r="54" spans="2:14" ht="20.25" customHeight="1" x14ac:dyDescent="0.35">
      <c r="B54" s="14">
        <v>2</v>
      </c>
      <c r="C54" s="15" t="str">
        <f t="shared" ref="C54:C77" si="2">+C19</f>
        <v>ESTADOS UNIDOS (EEUU)</v>
      </c>
      <c r="D54" s="16"/>
      <c r="E54" s="31">
        <f>+IF(OR(E19=0,E19=""),"",((F19-E19)/E19*100))</f>
        <v>15.618541629702188</v>
      </c>
      <c r="F54" s="31">
        <f t="shared" ref="E54:F69" si="3">+IF(OR(F19=0,F19=""),"",((G19-F19)/F19*100))</f>
        <v>-9.9561663258821937</v>
      </c>
      <c r="G54" s="31">
        <f>+IF(OR(G19=0,G19=""),"",((G19-E19)/E19*100))</f>
        <v>4.1073673214896917</v>
      </c>
      <c r="H54" s="31">
        <f>+IF(OR(H19=0,H19=""),"",((I19-H19)/H19*100))</f>
        <v>111.36433704215712</v>
      </c>
      <c r="I54" s="33">
        <f t="shared" ref="I54:M77" si="4">+IF(OR(E19=0,E19=""),"",(E19/E$17*100))</f>
        <v>23.739681074559456</v>
      </c>
      <c r="J54" s="33">
        <f t="shared" si="4"/>
        <v>27.903242236391772</v>
      </c>
      <c r="K54" s="33">
        <f t="shared" si="4"/>
        <v>27.735123845533426</v>
      </c>
      <c r="L54" s="33">
        <f t="shared" si="4"/>
        <v>19.511254193653514</v>
      </c>
      <c r="M54" s="33">
        <f t="shared" si="4"/>
        <v>24.578223179318019</v>
      </c>
      <c r="N54"/>
    </row>
    <row r="55" spans="2:14" ht="20.25" customHeight="1" x14ac:dyDescent="0.35">
      <c r="B55" s="14">
        <v>3</v>
      </c>
      <c r="C55" s="15" t="str">
        <f t="shared" si="2"/>
        <v>JAPON</v>
      </c>
      <c r="D55" s="16"/>
      <c r="E55" s="31">
        <f t="shared" si="3"/>
        <v>-100</v>
      </c>
      <c r="F55" s="31" t="str">
        <f t="shared" si="3"/>
        <v/>
      </c>
      <c r="G55" s="31" t="str">
        <f t="shared" ref="G55:G77" si="5">+IF(OR(G20=0,G20=""),"",((G20-E20)/E20*100))</f>
        <v/>
      </c>
      <c r="H55" s="31" t="str">
        <f>+IF(OR(H20=0,H20=""),"",((I20-H20)/H20*100))</f>
        <v/>
      </c>
      <c r="I55" s="33">
        <f t="shared" si="4"/>
        <v>1.1865124150429932E-2</v>
      </c>
      <c r="J55" s="33" t="str">
        <f t="shared" si="4"/>
        <v/>
      </c>
      <c r="K55" s="33" t="str">
        <f t="shared" si="4"/>
        <v/>
      </c>
      <c r="L55" s="33" t="str">
        <f t="shared" si="4"/>
        <v/>
      </c>
      <c r="M55" s="33">
        <f t="shared" si="4"/>
        <v>7.1046711887322385</v>
      </c>
      <c r="N55"/>
    </row>
    <row r="56" spans="2:14" ht="20.25" customHeight="1" x14ac:dyDescent="0.35">
      <c r="B56" s="14">
        <v>4</v>
      </c>
      <c r="C56" s="15" t="str">
        <f t="shared" si="2"/>
        <v>COLOMBIA</v>
      </c>
      <c r="D56" s="16"/>
      <c r="E56" s="31" t="str">
        <f t="shared" si="3"/>
        <v/>
      </c>
      <c r="F56" s="31" t="str">
        <f t="shared" si="3"/>
        <v/>
      </c>
      <c r="G56" s="31" t="str">
        <f t="shared" si="5"/>
        <v/>
      </c>
      <c r="H56" s="31" t="str">
        <f>+IF(OR(H21=0,H21=""),"",((I21-H21)/H21*100))</f>
        <v/>
      </c>
      <c r="I56" s="33" t="str">
        <f t="shared" si="4"/>
        <v/>
      </c>
      <c r="J56" s="33" t="str">
        <f t="shared" si="4"/>
        <v/>
      </c>
      <c r="K56" s="33" t="str">
        <f t="shared" si="4"/>
        <v/>
      </c>
      <c r="L56" s="33" t="str">
        <f t="shared" si="4"/>
        <v/>
      </c>
      <c r="M56" s="33">
        <f t="shared" si="4"/>
        <v>12.335003697396388</v>
      </c>
      <c r="N56"/>
    </row>
    <row r="57" spans="2:14" ht="20.25" customHeight="1" x14ac:dyDescent="0.35">
      <c r="B57" s="14">
        <v>5</v>
      </c>
      <c r="C57" s="15" t="str">
        <f t="shared" si="2"/>
        <v>TURQUIA</v>
      </c>
      <c r="D57" s="16"/>
      <c r="E57" s="31">
        <f t="shared" si="3"/>
        <v>134.16823199031515</v>
      </c>
      <c r="F57" s="31">
        <f t="shared" si="3"/>
        <v>-31.626496180065161</v>
      </c>
      <c r="G57" s="31">
        <f t="shared" si="5"/>
        <v>60.109025044972007</v>
      </c>
      <c r="H57" s="31" t="str">
        <f t="shared" ref="H57:H77" si="6">+IF(OR(H22=0,H22=""),"",((I22-H22)/H22*100))</f>
        <v/>
      </c>
      <c r="I57" s="33">
        <f t="shared" si="4"/>
        <v>3.1934882774847573</v>
      </c>
      <c r="J57" s="33">
        <f t="shared" si="4"/>
        <v>7.6023105332190113</v>
      </c>
      <c r="K57" s="33">
        <f t="shared" si="4"/>
        <v>5.7379254899442502</v>
      </c>
      <c r="L57" s="33" t="str">
        <f t="shared" si="4"/>
        <v/>
      </c>
      <c r="M57" s="33">
        <f t="shared" si="4"/>
        <v>4.8939905408729203</v>
      </c>
      <c r="N57"/>
    </row>
    <row r="58" spans="2:14" ht="20.25" customHeight="1" x14ac:dyDescent="0.35">
      <c r="B58" s="14">
        <v>6</v>
      </c>
      <c r="C58" s="15" t="str">
        <f t="shared" si="2"/>
        <v>RUSIA</v>
      </c>
      <c r="D58" s="16"/>
      <c r="E58" s="31" t="str">
        <f t="shared" si="3"/>
        <v/>
      </c>
      <c r="F58" s="31">
        <f t="shared" si="3"/>
        <v>-71.011644559091692</v>
      </c>
      <c r="G58" s="31" t="e">
        <f t="shared" si="5"/>
        <v>#DIV/0!</v>
      </c>
      <c r="H58" s="31">
        <f t="shared" si="6"/>
        <v>-56.892945694169448</v>
      </c>
      <c r="I58" s="33" t="str">
        <f t="shared" si="4"/>
        <v/>
      </c>
      <c r="J58" s="33">
        <f t="shared" si="4"/>
        <v>20.67286199109552</v>
      </c>
      <c r="K58" s="33">
        <f t="shared" si="4"/>
        <v>6.6152406278998166</v>
      </c>
      <c r="L58" s="33">
        <f t="shared" si="4"/>
        <v>13.978154438596938</v>
      </c>
      <c r="M58" s="33">
        <f t="shared" si="4"/>
        <v>3.5911352824736427</v>
      </c>
      <c r="N58"/>
    </row>
    <row r="59" spans="2:14" ht="20.25" customHeight="1" x14ac:dyDescent="0.35">
      <c r="B59" s="14">
        <v>7</v>
      </c>
      <c r="C59" s="15" t="str">
        <f t="shared" si="2"/>
        <v>CHINA</v>
      </c>
      <c r="D59" s="16"/>
      <c r="E59" s="31" t="str">
        <f t="shared" si="3"/>
        <v/>
      </c>
      <c r="F59" s="31" t="str">
        <f t="shared" si="3"/>
        <v/>
      </c>
      <c r="G59" s="31" t="e">
        <f>+IF(OR(G24=0,G24=""),"",((G24-E24)/E24*100))</f>
        <v>#DIV/0!</v>
      </c>
      <c r="H59" s="31">
        <f t="shared" si="6"/>
        <v>-100</v>
      </c>
      <c r="I59" s="33" t="str">
        <f t="shared" si="4"/>
        <v/>
      </c>
      <c r="J59" s="33" t="str">
        <f t="shared" si="4"/>
        <v/>
      </c>
      <c r="K59" s="33">
        <f t="shared" si="4"/>
        <v>0.11317877203856702</v>
      </c>
      <c r="L59" s="33">
        <f t="shared" si="4"/>
        <v>0.26710885255783456</v>
      </c>
      <c r="M59" s="33" t="str">
        <f t="shared" si="4"/>
        <v/>
      </c>
      <c r="N59"/>
    </row>
    <row r="60" spans="2:14" ht="20.25" customHeight="1" x14ac:dyDescent="0.35">
      <c r="B60" s="14">
        <v>8</v>
      </c>
      <c r="C60" s="15" t="str">
        <f t="shared" si="2"/>
        <v>ISLAS VIRGENES (G.B.)</v>
      </c>
      <c r="D60" s="16"/>
      <c r="E60" s="31" t="str">
        <f t="shared" si="3"/>
        <v/>
      </c>
      <c r="F60" s="31" t="str">
        <f t="shared" si="3"/>
        <v/>
      </c>
      <c r="G60" s="31" t="e">
        <f t="shared" si="5"/>
        <v>#DIV/0!</v>
      </c>
      <c r="H60" s="31" t="str">
        <f t="shared" si="6"/>
        <v/>
      </c>
      <c r="I60" s="33" t="str">
        <f t="shared" si="4"/>
        <v/>
      </c>
      <c r="J60" s="33" t="str">
        <f t="shared" si="4"/>
        <v/>
      </c>
      <c r="K60" s="33">
        <f t="shared" si="4"/>
        <v>6.2465805398854601E-2</v>
      </c>
      <c r="L60" s="33" t="str">
        <f t="shared" si="4"/>
        <v/>
      </c>
      <c r="M60" s="33" t="str">
        <f t="shared" si="4"/>
        <v/>
      </c>
      <c r="N60"/>
    </row>
    <row r="61" spans="2:14" ht="20.25" customHeight="1" x14ac:dyDescent="0.35">
      <c r="B61" s="14">
        <v>9</v>
      </c>
      <c r="C61" s="15">
        <f t="shared" si="2"/>
        <v>0</v>
      </c>
      <c r="D61" s="16"/>
      <c r="E61" s="31" t="str">
        <f t="shared" si="3"/>
        <v/>
      </c>
      <c r="F61" s="31" t="str">
        <f t="shared" si="3"/>
        <v/>
      </c>
      <c r="G61" s="31" t="str">
        <f>+IF(OR(G26=0,G26=""),"",((G26-E26)/E26*100))</f>
        <v/>
      </c>
      <c r="H61" s="31" t="str">
        <f t="shared" si="6"/>
        <v/>
      </c>
      <c r="I61" s="33" t="str">
        <f t="shared" si="4"/>
        <v/>
      </c>
      <c r="J61" s="33" t="str">
        <f t="shared" si="4"/>
        <v/>
      </c>
      <c r="K61" s="33" t="str">
        <f t="shared" si="4"/>
        <v/>
      </c>
      <c r="L61" s="33" t="str">
        <f t="shared" si="4"/>
        <v/>
      </c>
      <c r="M61" s="33" t="str">
        <f t="shared" si="4"/>
        <v/>
      </c>
      <c r="N61"/>
    </row>
    <row r="62" spans="2:14" ht="20.25" customHeight="1" x14ac:dyDescent="0.35">
      <c r="B62" s="14">
        <v>10</v>
      </c>
      <c r="C62" s="15">
        <f t="shared" si="2"/>
        <v>0</v>
      </c>
      <c r="D62" s="16"/>
      <c r="E62" s="31" t="str">
        <f t="shared" si="3"/>
        <v/>
      </c>
      <c r="F62" s="31" t="str">
        <f t="shared" si="3"/>
        <v/>
      </c>
      <c r="G62" s="31" t="str">
        <f t="shared" si="5"/>
        <v/>
      </c>
      <c r="H62" s="31" t="str">
        <f t="shared" si="6"/>
        <v/>
      </c>
      <c r="I62" s="33" t="str">
        <f t="shared" si="4"/>
        <v/>
      </c>
      <c r="J62" s="33" t="str">
        <f t="shared" si="4"/>
        <v/>
      </c>
      <c r="K62" s="33" t="str">
        <f t="shared" si="4"/>
        <v/>
      </c>
      <c r="L62" s="33" t="str">
        <f t="shared" si="4"/>
        <v/>
      </c>
      <c r="M62" s="33" t="str">
        <f t="shared" si="4"/>
        <v/>
      </c>
      <c r="N62"/>
    </row>
    <row r="63" spans="2:14" ht="20.25" customHeight="1" x14ac:dyDescent="0.35">
      <c r="B63" s="14">
        <v>11</v>
      </c>
      <c r="C63" s="15">
        <f t="shared" si="2"/>
        <v>0</v>
      </c>
      <c r="D63" s="16"/>
      <c r="E63" s="31" t="str">
        <f t="shared" si="3"/>
        <v/>
      </c>
      <c r="F63" s="31" t="str">
        <f t="shared" si="3"/>
        <v/>
      </c>
      <c r="G63" s="31" t="str">
        <f t="shared" si="5"/>
        <v/>
      </c>
      <c r="H63" s="31" t="str">
        <f t="shared" si="6"/>
        <v/>
      </c>
      <c r="I63" s="33" t="str">
        <f t="shared" si="4"/>
        <v/>
      </c>
      <c r="J63" s="33" t="str">
        <f t="shared" si="4"/>
        <v/>
      </c>
      <c r="K63" s="33" t="str">
        <f t="shared" si="4"/>
        <v/>
      </c>
      <c r="L63" s="33" t="str">
        <f t="shared" si="4"/>
        <v/>
      </c>
      <c r="M63" s="33" t="str">
        <f t="shared" si="4"/>
        <v/>
      </c>
      <c r="N63"/>
    </row>
    <row r="64" spans="2:14" ht="20.25" customHeight="1" x14ac:dyDescent="0.35">
      <c r="B64" s="14">
        <v>12</v>
      </c>
      <c r="C64" s="15">
        <f t="shared" si="2"/>
        <v>0</v>
      </c>
      <c r="D64" s="16"/>
      <c r="E64" s="31" t="str">
        <f t="shared" si="3"/>
        <v/>
      </c>
      <c r="F64" s="31" t="str">
        <f t="shared" si="3"/>
        <v/>
      </c>
      <c r="G64" s="31" t="str">
        <f t="shared" si="5"/>
        <v/>
      </c>
      <c r="H64" s="31" t="str">
        <f t="shared" si="6"/>
        <v/>
      </c>
      <c r="I64" s="33" t="str">
        <f t="shared" si="4"/>
        <v/>
      </c>
      <c r="J64" s="33" t="str">
        <f t="shared" si="4"/>
        <v/>
      </c>
      <c r="K64" s="33" t="str">
        <f t="shared" si="4"/>
        <v/>
      </c>
      <c r="L64" s="33" t="str">
        <f t="shared" si="4"/>
        <v/>
      </c>
      <c r="M64" s="33" t="str">
        <f t="shared" si="4"/>
        <v/>
      </c>
      <c r="N64"/>
    </row>
    <row r="65" spans="2:14" ht="20.25" customHeight="1" x14ac:dyDescent="0.35">
      <c r="B65" s="14">
        <v>13</v>
      </c>
      <c r="C65" s="15">
        <f t="shared" si="2"/>
        <v>0</v>
      </c>
      <c r="D65" s="16"/>
      <c r="E65" s="31" t="str">
        <f t="shared" si="3"/>
        <v/>
      </c>
      <c r="F65" s="31" t="str">
        <f t="shared" si="3"/>
        <v/>
      </c>
      <c r="G65" s="31" t="str">
        <f t="shared" si="5"/>
        <v/>
      </c>
      <c r="H65" s="31" t="str">
        <f t="shared" si="6"/>
        <v/>
      </c>
      <c r="I65" s="33" t="str">
        <f t="shared" si="4"/>
        <v/>
      </c>
      <c r="J65" s="33" t="str">
        <f t="shared" si="4"/>
        <v/>
      </c>
      <c r="K65" s="33" t="str">
        <f t="shared" si="4"/>
        <v/>
      </c>
      <c r="L65" s="33" t="str">
        <f t="shared" si="4"/>
        <v/>
      </c>
      <c r="M65" s="33" t="str">
        <f t="shared" si="4"/>
        <v/>
      </c>
      <c r="N65"/>
    </row>
    <row r="66" spans="2:14" ht="20.25" customHeight="1" x14ac:dyDescent="0.35">
      <c r="B66" s="14">
        <v>14</v>
      </c>
      <c r="C66" s="15">
        <f t="shared" si="2"/>
        <v>0</v>
      </c>
      <c r="D66" s="16"/>
      <c r="E66" s="31" t="str">
        <f t="shared" si="3"/>
        <v/>
      </c>
      <c r="F66" s="31" t="str">
        <f t="shared" si="3"/>
        <v/>
      </c>
      <c r="G66" s="31" t="str">
        <f t="shared" si="5"/>
        <v/>
      </c>
      <c r="H66" s="31" t="str">
        <f t="shared" si="6"/>
        <v/>
      </c>
      <c r="I66" s="33" t="str">
        <f t="shared" si="4"/>
        <v/>
      </c>
      <c r="J66" s="33" t="str">
        <f t="shared" si="4"/>
        <v/>
      </c>
      <c r="K66" s="33" t="str">
        <f t="shared" si="4"/>
        <v/>
      </c>
      <c r="L66" s="33" t="str">
        <f t="shared" si="4"/>
        <v/>
      </c>
      <c r="M66" s="33" t="str">
        <f t="shared" si="4"/>
        <v/>
      </c>
      <c r="N66"/>
    </row>
    <row r="67" spans="2:14" ht="20.25" customHeight="1" x14ac:dyDescent="0.35">
      <c r="B67" s="14">
        <v>15</v>
      </c>
      <c r="C67" s="15">
        <f t="shared" si="2"/>
        <v>0</v>
      </c>
      <c r="D67" s="16"/>
      <c r="E67" s="31" t="str">
        <f t="shared" si="3"/>
        <v/>
      </c>
      <c r="F67" s="31" t="str">
        <f t="shared" si="3"/>
        <v/>
      </c>
      <c r="G67" s="31" t="str">
        <f t="shared" si="5"/>
        <v/>
      </c>
      <c r="H67" s="31" t="str">
        <f t="shared" si="6"/>
        <v/>
      </c>
      <c r="I67" s="33" t="str">
        <f t="shared" si="4"/>
        <v/>
      </c>
      <c r="J67" s="33" t="str">
        <f t="shared" si="4"/>
        <v/>
      </c>
      <c r="K67" s="33" t="str">
        <f t="shared" si="4"/>
        <v/>
      </c>
      <c r="L67" s="33" t="str">
        <f t="shared" si="4"/>
        <v/>
      </c>
      <c r="M67" s="33" t="str">
        <f t="shared" si="4"/>
        <v/>
      </c>
      <c r="N67"/>
    </row>
    <row r="68" spans="2:14" ht="20.25" customHeight="1" x14ac:dyDescent="0.35">
      <c r="B68" s="14">
        <v>16</v>
      </c>
      <c r="C68" s="15">
        <f t="shared" si="2"/>
        <v>0</v>
      </c>
      <c r="D68" s="16"/>
      <c r="E68" s="31" t="str">
        <f t="shared" si="3"/>
        <v/>
      </c>
      <c r="F68" s="31" t="str">
        <f t="shared" si="3"/>
        <v/>
      </c>
      <c r="G68" s="31" t="str">
        <f>+IF(OR(G33=0,G33=""),"",((G33-E33)/E33*100))</f>
        <v/>
      </c>
      <c r="H68" s="31" t="str">
        <f>+IF(OR(H33=0,H33=""),"",((I33-H33)/H33*100))</f>
        <v/>
      </c>
      <c r="I68" s="33" t="str">
        <f t="shared" si="4"/>
        <v/>
      </c>
      <c r="J68" s="33" t="str">
        <f t="shared" si="4"/>
        <v/>
      </c>
      <c r="K68" s="33" t="str">
        <f t="shared" si="4"/>
        <v/>
      </c>
      <c r="L68" s="33" t="str">
        <f t="shared" si="4"/>
        <v/>
      </c>
      <c r="M68" s="33" t="str">
        <f t="shared" si="4"/>
        <v/>
      </c>
      <c r="N68"/>
    </row>
    <row r="69" spans="2:14" ht="20.25" customHeight="1" x14ac:dyDescent="0.35">
      <c r="B69" s="14">
        <v>17</v>
      </c>
      <c r="C69" s="15">
        <f t="shared" si="2"/>
        <v>0</v>
      </c>
      <c r="D69" s="16"/>
      <c r="E69" s="31" t="str">
        <f t="shared" si="3"/>
        <v/>
      </c>
      <c r="F69" s="31" t="str">
        <f t="shared" si="3"/>
        <v/>
      </c>
      <c r="G69" s="31" t="str">
        <f t="shared" si="5"/>
        <v/>
      </c>
      <c r="H69" s="31" t="str">
        <f t="shared" si="6"/>
        <v/>
      </c>
      <c r="I69" s="33" t="str">
        <f t="shared" si="4"/>
        <v/>
      </c>
      <c r="J69" s="33" t="str">
        <f t="shared" si="4"/>
        <v/>
      </c>
      <c r="K69" s="33" t="str">
        <f t="shared" si="4"/>
        <v/>
      </c>
      <c r="L69" s="33" t="str">
        <f t="shared" si="4"/>
        <v/>
      </c>
      <c r="M69" s="33" t="str">
        <f t="shared" si="4"/>
        <v/>
      </c>
      <c r="N69"/>
    </row>
    <row r="70" spans="2:14" ht="20.25" customHeight="1" x14ac:dyDescent="0.35">
      <c r="B70" s="14">
        <v>18</v>
      </c>
      <c r="C70" s="15">
        <f t="shared" si="2"/>
        <v>0</v>
      </c>
      <c r="D70" s="16"/>
      <c r="E70" s="31" t="str">
        <f t="shared" ref="E70:F77" si="7">+IF(OR(E35=0,E35=""),"",((F35-E35)/E35*100))</f>
        <v/>
      </c>
      <c r="F70" s="31" t="str">
        <f t="shared" si="7"/>
        <v/>
      </c>
      <c r="G70" s="31" t="str">
        <f t="shared" si="5"/>
        <v/>
      </c>
      <c r="H70" s="31" t="str">
        <f t="shared" si="6"/>
        <v/>
      </c>
      <c r="I70" s="33" t="str">
        <f t="shared" si="4"/>
        <v/>
      </c>
      <c r="J70" s="33" t="str">
        <f t="shared" si="4"/>
        <v/>
      </c>
      <c r="K70" s="33" t="str">
        <f t="shared" si="4"/>
        <v/>
      </c>
      <c r="L70" s="33" t="str">
        <f t="shared" si="4"/>
        <v/>
      </c>
      <c r="M70" s="33" t="str">
        <f t="shared" si="4"/>
        <v/>
      </c>
      <c r="N70"/>
    </row>
    <row r="71" spans="2:14" ht="20.25" customHeight="1" x14ac:dyDescent="0.35">
      <c r="B71" s="14">
        <v>19</v>
      </c>
      <c r="C71" s="15">
        <f t="shared" si="2"/>
        <v>0</v>
      </c>
      <c r="D71" s="16"/>
      <c r="E71" s="31" t="str">
        <f t="shared" si="7"/>
        <v/>
      </c>
      <c r="F71" s="31" t="str">
        <f t="shared" si="7"/>
        <v/>
      </c>
      <c r="G71" s="31" t="str">
        <f t="shared" si="5"/>
        <v/>
      </c>
      <c r="H71" s="31" t="str">
        <f t="shared" si="6"/>
        <v/>
      </c>
      <c r="I71" s="33" t="str">
        <f t="shared" si="4"/>
        <v/>
      </c>
      <c r="J71" s="33" t="str">
        <f t="shared" si="4"/>
        <v/>
      </c>
      <c r="K71" s="33" t="str">
        <f t="shared" si="4"/>
        <v/>
      </c>
      <c r="L71" s="33" t="str">
        <f t="shared" si="4"/>
        <v/>
      </c>
      <c r="M71" s="33" t="str">
        <f t="shared" si="4"/>
        <v/>
      </c>
      <c r="N71"/>
    </row>
    <row r="72" spans="2:14" ht="20.25" customHeight="1" x14ac:dyDescent="0.35">
      <c r="B72" s="14">
        <v>20</v>
      </c>
      <c r="C72" s="15">
        <f t="shared" si="2"/>
        <v>0</v>
      </c>
      <c r="D72" s="16"/>
      <c r="E72" s="31" t="str">
        <f t="shared" si="7"/>
        <v/>
      </c>
      <c r="F72" s="31" t="str">
        <f t="shared" si="7"/>
        <v/>
      </c>
      <c r="G72" s="31" t="str">
        <f t="shared" si="5"/>
        <v/>
      </c>
      <c r="H72" s="31" t="str">
        <f t="shared" si="6"/>
        <v/>
      </c>
      <c r="I72" s="33" t="str">
        <f t="shared" si="4"/>
        <v/>
      </c>
      <c r="J72" s="33" t="str">
        <f t="shared" si="4"/>
        <v/>
      </c>
      <c r="K72" s="33" t="str">
        <f t="shared" si="4"/>
        <v/>
      </c>
      <c r="L72" s="33" t="str">
        <f t="shared" si="4"/>
        <v/>
      </c>
      <c r="M72" s="33" t="str">
        <f t="shared" si="4"/>
        <v/>
      </c>
      <c r="N72"/>
    </row>
    <row r="73" spans="2:14" ht="20.25" customHeight="1" x14ac:dyDescent="0.35">
      <c r="B73" s="14">
        <v>21</v>
      </c>
      <c r="C73" s="15">
        <f t="shared" si="2"/>
        <v>0</v>
      </c>
      <c r="D73" s="16"/>
      <c r="E73" s="31" t="str">
        <f t="shared" si="7"/>
        <v/>
      </c>
      <c r="F73" s="31" t="str">
        <f t="shared" si="7"/>
        <v/>
      </c>
      <c r="G73" s="31" t="str">
        <f t="shared" si="5"/>
        <v/>
      </c>
      <c r="H73" s="31" t="str">
        <f t="shared" si="6"/>
        <v/>
      </c>
      <c r="I73" s="33" t="str">
        <f t="shared" si="4"/>
        <v/>
      </c>
      <c r="J73" s="33" t="str">
        <f t="shared" si="4"/>
        <v/>
      </c>
      <c r="K73" s="33" t="str">
        <f t="shared" si="4"/>
        <v/>
      </c>
      <c r="L73" s="33" t="str">
        <f t="shared" si="4"/>
        <v/>
      </c>
      <c r="M73" s="33" t="str">
        <f t="shared" si="4"/>
        <v/>
      </c>
      <c r="N73"/>
    </row>
    <row r="74" spans="2:14" ht="20.25" customHeight="1" x14ac:dyDescent="0.35">
      <c r="B74" s="14">
        <v>22</v>
      </c>
      <c r="C74" s="15">
        <f t="shared" si="2"/>
        <v>0</v>
      </c>
      <c r="D74" s="16"/>
      <c r="E74" s="31" t="str">
        <f t="shared" si="7"/>
        <v/>
      </c>
      <c r="F74" s="31" t="str">
        <f t="shared" si="7"/>
        <v/>
      </c>
      <c r="G74" s="31" t="str">
        <f t="shared" si="5"/>
        <v/>
      </c>
      <c r="H74" s="31" t="str">
        <f t="shared" si="6"/>
        <v/>
      </c>
      <c r="I74" s="33" t="str">
        <f t="shared" si="4"/>
        <v/>
      </c>
      <c r="J74" s="33" t="str">
        <f t="shared" si="4"/>
        <v/>
      </c>
      <c r="K74" s="33" t="str">
        <f t="shared" si="4"/>
        <v/>
      </c>
      <c r="L74" s="33" t="str">
        <f t="shared" si="4"/>
        <v/>
      </c>
      <c r="M74" s="33" t="str">
        <f t="shared" si="4"/>
        <v/>
      </c>
      <c r="N74"/>
    </row>
    <row r="75" spans="2:14" ht="20.25" customHeight="1" x14ac:dyDescent="0.35">
      <c r="B75" s="14">
        <v>23</v>
      </c>
      <c r="C75" s="15">
        <f t="shared" si="2"/>
        <v>0</v>
      </c>
      <c r="D75" s="16"/>
      <c r="E75" s="31" t="str">
        <f t="shared" si="7"/>
        <v/>
      </c>
      <c r="F75" s="31" t="str">
        <f t="shared" si="7"/>
        <v/>
      </c>
      <c r="G75" s="31" t="str">
        <f t="shared" si="5"/>
        <v/>
      </c>
      <c r="H75" s="31" t="str">
        <f t="shared" si="6"/>
        <v/>
      </c>
      <c r="I75" s="33" t="str">
        <f t="shared" si="4"/>
        <v/>
      </c>
      <c r="J75" s="33" t="str">
        <f t="shared" si="4"/>
        <v/>
      </c>
      <c r="K75" s="33" t="str">
        <f t="shared" si="4"/>
        <v/>
      </c>
      <c r="L75" s="33" t="str">
        <f t="shared" si="4"/>
        <v/>
      </c>
      <c r="M75" s="33" t="str">
        <f t="shared" si="4"/>
        <v/>
      </c>
      <c r="N75"/>
    </row>
    <row r="76" spans="2:14" ht="20.25" customHeight="1" x14ac:dyDescent="0.35">
      <c r="B76" s="14">
        <v>24</v>
      </c>
      <c r="C76" s="15">
        <f t="shared" si="2"/>
        <v>0</v>
      </c>
      <c r="D76" s="16"/>
      <c r="E76" s="31" t="str">
        <f t="shared" si="7"/>
        <v/>
      </c>
      <c r="F76" s="31" t="str">
        <f t="shared" si="7"/>
        <v/>
      </c>
      <c r="G76" s="31" t="str">
        <f t="shared" si="5"/>
        <v/>
      </c>
      <c r="H76" s="31" t="str">
        <f t="shared" si="6"/>
        <v/>
      </c>
      <c r="I76" s="33" t="str">
        <f t="shared" si="4"/>
        <v/>
      </c>
      <c r="J76" s="33" t="str">
        <f t="shared" si="4"/>
        <v/>
      </c>
      <c r="K76" s="33" t="str">
        <f t="shared" si="4"/>
        <v/>
      </c>
      <c r="L76" s="33" t="str">
        <f t="shared" si="4"/>
        <v/>
      </c>
      <c r="M76" s="33" t="str">
        <f t="shared" si="4"/>
        <v/>
      </c>
      <c r="N76"/>
    </row>
    <row r="77" spans="2:14" ht="20.25" customHeight="1" x14ac:dyDescent="0.35">
      <c r="B77" s="14">
        <v>25</v>
      </c>
      <c r="C77" s="15">
        <f t="shared" si="2"/>
        <v>0</v>
      </c>
      <c r="D77" s="16"/>
      <c r="E77" s="31" t="str">
        <f t="shared" si="7"/>
        <v/>
      </c>
      <c r="F77" s="31" t="str">
        <f t="shared" si="7"/>
        <v/>
      </c>
      <c r="G77" s="31" t="str">
        <f t="shared" si="5"/>
        <v/>
      </c>
      <c r="H77" s="31" t="str">
        <f t="shared" si="6"/>
        <v/>
      </c>
      <c r="I77" s="33" t="str">
        <f t="shared" si="4"/>
        <v/>
      </c>
      <c r="J77" s="33" t="str">
        <f t="shared" si="4"/>
        <v/>
      </c>
      <c r="K77" s="33" t="str">
        <f t="shared" si="4"/>
        <v/>
      </c>
      <c r="L77" s="33" t="str">
        <f t="shared" si="4"/>
        <v/>
      </c>
      <c r="M77" s="33" t="str">
        <f>+IF(OR(I42=0,I42=""),"",(I42/I$17*100))</f>
        <v/>
      </c>
      <c r="N77"/>
    </row>
    <row r="78" spans="2:14" ht="20.25" customHeight="1" x14ac:dyDescent="0.35">
      <c r="B78" s="19"/>
      <c r="C78" s="34"/>
    </row>
    <row r="79" spans="2:14" ht="15.5" x14ac:dyDescent="0.35">
      <c r="B79" s="20"/>
      <c r="C79" s="8"/>
    </row>
    <row r="80" spans="2:14" ht="13" x14ac:dyDescent="0.35">
      <c r="B80" s="8"/>
      <c r="C80" s="8"/>
    </row>
    <row r="81" spans="2:14" ht="20" x14ac:dyDescent="0.25"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8"/>
    </row>
    <row r="82" spans="2:14" ht="18" customHeight="1" x14ac:dyDescent="0.35">
      <c r="B82" s="60" t="s">
        <v>32</v>
      </c>
      <c r="C82" s="60" t="s">
        <v>12</v>
      </c>
      <c r="D82" s="60" t="s">
        <v>22</v>
      </c>
      <c r="E82" s="62" t="str">
        <f>+"Precio (USD/"&amp;D12&amp;"Pza)"</f>
        <v>Precio (USD/TMPza)</v>
      </c>
      <c r="F82" s="62"/>
      <c r="G82" s="62"/>
      <c r="H82" s="62"/>
      <c r="I82" s="62"/>
      <c r="J82" s="63" t="s">
        <v>33</v>
      </c>
      <c r="K82" s="64"/>
      <c r="L82" s="65"/>
      <c r="M82"/>
    </row>
    <row r="83" spans="2:14" ht="46.5" x14ac:dyDescent="0.35">
      <c r="B83" s="60"/>
      <c r="C83" s="60"/>
      <c r="D83" s="60"/>
      <c r="E83" s="35">
        <f>+E16</f>
        <v>2022</v>
      </c>
      <c r="F83" s="35">
        <f t="shared" ref="F83:I83" si="8">+F16</f>
        <v>2023</v>
      </c>
      <c r="G83" s="35">
        <f t="shared" si="8"/>
        <v>2024</v>
      </c>
      <c r="H83" s="35" t="str">
        <f t="shared" si="8"/>
        <v>Ene - May 2024</v>
      </c>
      <c r="I83" s="35" t="str">
        <f t="shared" si="8"/>
        <v>Ene - May 2025</v>
      </c>
      <c r="J83" s="36" t="str">
        <f>+E48</f>
        <v>2023 / 2022</v>
      </c>
      <c r="K83" s="37" t="str">
        <f>+F48</f>
        <v>2024 / 2023</v>
      </c>
      <c r="L83" s="37" t="str">
        <f>+H48</f>
        <v>Ene - May 2025 / Ene - May 2024</v>
      </c>
      <c r="M83"/>
    </row>
    <row r="84" spans="2:14" ht="20.25" customHeight="1" x14ac:dyDescent="0.35">
      <c r="B84" s="12" t="s">
        <v>15</v>
      </c>
      <c r="C84" s="12" t="s">
        <v>16</v>
      </c>
      <c r="D84" s="12"/>
      <c r="E84" s="32">
        <f>IF(E17=0,0,J17/E17)</f>
        <v>890.30034930527165</v>
      </c>
      <c r="F84" s="32">
        <f>IF(F17=0,0,K17/F17)</f>
        <v>780.7329245137488</v>
      </c>
      <c r="G84" s="32">
        <f>IF(G17=0,0,L17/G17)</f>
        <v>686.79686596632359</v>
      </c>
      <c r="H84" s="32">
        <f>IF(H17=0,0,M17/H17)</f>
        <v>668.3133771477103</v>
      </c>
      <c r="I84" s="32">
        <f>IF(I17=0,0,N17/I17)</f>
        <v>714.74188554491093</v>
      </c>
      <c r="J84" s="31">
        <f>+IF(OR(E84=0,E84=""),"",((F84-E84)/E84*100))</f>
        <v>-12.306793418313452</v>
      </c>
      <c r="K84" s="31">
        <f>+IF(OR(F84=0,F84=""),"",((G84-F84)/F84*100))</f>
        <v>-12.031778806552813</v>
      </c>
      <c r="L84" s="38">
        <f>+IF(OR(H84=0,H84=""),"",((I84-H84)/H84*100))</f>
        <v>6.9471164254339062</v>
      </c>
      <c r="M84"/>
    </row>
    <row r="85" spans="2:14" ht="20.25" customHeight="1" x14ac:dyDescent="0.35">
      <c r="B85" s="14">
        <v>1</v>
      </c>
      <c r="C85" s="15" t="str">
        <f>+C18</f>
        <v>COSTA RICA</v>
      </c>
      <c r="D85" s="16"/>
      <c r="E85" s="38">
        <f>IF(OR(E18=0,E18=""),"",(J18/E18))</f>
        <v>889.62334969818016</v>
      </c>
      <c r="F85" s="38">
        <f>IF(OR(F18=0,F18=""),"",(K18/F18))</f>
        <v>809.03870607133342</v>
      </c>
      <c r="G85" s="38">
        <f>IF(OR(G18=0,G18=""),"",(L18/G18))</f>
        <v>666.09630435115537</v>
      </c>
      <c r="H85" s="38">
        <f>IF(OR(H18=0,H18=""),"",(M18/H18))</f>
        <v>649.36195662796797</v>
      </c>
      <c r="I85" s="38">
        <f>IF(OR(I18=0,I18=""),"",(N18/I18))</f>
        <v>761.25894991740029</v>
      </c>
      <c r="J85" s="38">
        <f t="shared" ref="J85:L109" si="9">+IF(OR(E85=0,E85="",F85=0,F85=""),"",((F85-E85)/E85*100))</f>
        <v>-9.0582878309327715</v>
      </c>
      <c r="K85" s="38">
        <f t="shared" si="9"/>
        <v>-17.668178376075712</v>
      </c>
      <c r="L85" s="38">
        <f>+IF(OR(H85=0,H85=""),"",((I85-H85)/H85*100))</f>
        <v>17.231836905028342</v>
      </c>
      <c r="M85"/>
    </row>
    <row r="86" spans="2:14" ht="20.25" customHeight="1" x14ac:dyDescent="0.35">
      <c r="B86" s="14">
        <v>2</v>
      </c>
      <c r="C86" s="15" t="str">
        <f t="shared" ref="C86:C109" si="10">+C19</f>
        <v>ESTADOS UNIDOS (EEUU)</v>
      </c>
      <c r="D86" s="16"/>
      <c r="E86" s="38">
        <f t="shared" ref="E86:I101" si="11">IF(OR(E19=0,E19=""),"",(J19/E19))</f>
        <v>907.05273461828074</v>
      </c>
      <c r="F86" s="38">
        <f t="shared" si="11"/>
        <v>880.23497101498322</v>
      </c>
      <c r="G86" s="38">
        <f t="shared" si="11"/>
        <v>757.74548285533115</v>
      </c>
      <c r="H86" s="38">
        <f t="shared" si="11"/>
        <v>776.34660010093012</v>
      </c>
      <c r="I86" s="38">
        <f t="shared" si="11"/>
        <v>743.53531695351921</v>
      </c>
      <c r="J86" s="38">
        <f>+IF(OR(E86=0,E86="",F86=0,F86=""),"",((F86-E86)/E86*100))</f>
        <v>-2.9565826307313174</v>
      </c>
      <c r="K86" s="38">
        <f>+IF(OR(F86=0,F86="",G86=0,G86=""),"",((G86-F86)/F86*100))</f>
        <v>-13.91554439360795</v>
      </c>
      <c r="L86" s="38">
        <f t="shared" ref="L86:L93" si="12">+IF(OR(H86=0,H86=""),"",((I86-H86)/H86*100))</f>
        <v>-4.2263704308288625</v>
      </c>
      <c r="M86"/>
    </row>
    <row r="87" spans="2:14" ht="20.25" customHeight="1" x14ac:dyDescent="0.35">
      <c r="B87" s="14">
        <v>3</v>
      </c>
      <c r="C87" s="15" t="str">
        <f t="shared" si="10"/>
        <v>JAPON</v>
      </c>
      <c r="D87" s="16"/>
      <c r="E87" s="38">
        <f t="shared" si="11"/>
        <v>1020</v>
      </c>
      <c r="F87" s="38" t="str">
        <f t="shared" si="11"/>
        <v/>
      </c>
      <c r="G87" s="38" t="str">
        <f t="shared" si="11"/>
        <v/>
      </c>
      <c r="H87" s="38" t="str">
        <f t="shared" si="11"/>
        <v/>
      </c>
      <c r="I87" s="38">
        <f t="shared" si="11"/>
        <v>561</v>
      </c>
      <c r="J87" s="38" t="str">
        <f t="shared" si="9"/>
        <v/>
      </c>
      <c r="K87" s="38" t="str">
        <f t="shared" si="9"/>
        <v/>
      </c>
      <c r="L87" s="38" t="str">
        <f t="shared" si="12"/>
        <v/>
      </c>
      <c r="M87"/>
    </row>
    <row r="88" spans="2:14" ht="20.25" customHeight="1" x14ac:dyDescent="0.35">
      <c r="B88" s="14">
        <v>4</v>
      </c>
      <c r="C88" s="15" t="str">
        <f t="shared" si="10"/>
        <v>COLOMBIA</v>
      </c>
      <c r="D88" s="16"/>
      <c r="E88" s="38" t="str">
        <f t="shared" si="11"/>
        <v/>
      </c>
      <c r="F88" s="38" t="str">
        <f t="shared" si="11"/>
        <v/>
      </c>
      <c r="G88" s="38" t="str">
        <f t="shared" si="11"/>
        <v/>
      </c>
      <c r="H88" s="38" t="str">
        <f t="shared" si="11"/>
        <v/>
      </c>
      <c r="I88" s="38">
        <f t="shared" si="11"/>
        <v>621.22103430836546</v>
      </c>
      <c r="J88" s="38" t="str">
        <f t="shared" si="9"/>
        <v/>
      </c>
      <c r="K88" s="38" t="str">
        <f t="shared" si="9"/>
        <v/>
      </c>
      <c r="L88" s="38" t="str">
        <f t="shared" si="12"/>
        <v/>
      </c>
      <c r="M88"/>
    </row>
    <row r="89" spans="2:14" ht="20.25" customHeight="1" x14ac:dyDescent="0.35">
      <c r="B89" s="14">
        <v>5</v>
      </c>
      <c r="C89" s="15" t="str">
        <f t="shared" si="10"/>
        <v>TURQUIA</v>
      </c>
      <c r="D89" s="16"/>
      <c r="E89" s="38">
        <f t="shared" si="11"/>
        <v>780.77215515559828</v>
      </c>
      <c r="F89" s="38">
        <f t="shared" si="11"/>
        <v>694.68188551326102</v>
      </c>
      <c r="G89" s="38">
        <f t="shared" si="11"/>
        <v>650.5735386858928</v>
      </c>
      <c r="H89" s="38" t="str">
        <f t="shared" si="11"/>
        <v/>
      </c>
      <c r="I89" s="38">
        <f t="shared" si="11"/>
        <v>658.99999999999989</v>
      </c>
      <c r="J89" s="38">
        <f t="shared" si="9"/>
        <v>-11.026298654974514</v>
      </c>
      <c r="K89" s="38">
        <f t="shared" si="9"/>
        <v>-6.3494309765654924</v>
      </c>
      <c r="L89" s="38" t="str">
        <f t="shared" si="12"/>
        <v/>
      </c>
      <c r="M89"/>
    </row>
    <row r="90" spans="2:14" ht="20.25" customHeight="1" x14ac:dyDescent="0.35">
      <c r="B90" s="14">
        <v>6</v>
      </c>
      <c r="C90" s="15" t="str">
        <f t="shared" si="10"/>
        <v>RUSIA</v>
      </c>
      <c r="D90" s="16"/>
      <c r="E90" s="38" t="str">
        <f t="shared" si="11"/>
        <v/>
      </c>
      <c r="F90" s="38">
        <f t="shared" si="11"/>
        <v>618.07294994942686</v>
      </c>
      <c r="G90" s="38">
        <f t="shared" si="11"/>
        <v>609.93032740847559</v>
      </c>
      <c r="H90" s="38">
        <f t="shared" si="11"/>
        <v>609.92218181800729</v>
      </c>
      <c r="I90" s="38">
        <f t="shared" si="11"/>
        <v>603.78938833284712</v>
      </c>
      <c r="J90" s="38" t="str">
        <f t="shared" si="9"/>
        <v/>
      </c>
      <c r="K90" s="38">
        <f t="shared" si="9"/>
        <v>-1.3174209519471005</v>
      </c>
      <c r="L90" s="38">
        <f t="shared" si="12"/>
        <v>-1.005504254146</v>
      </c>
      <c r="M90"/>
    </row>
    <row r="91" spans="2:14" ht="20.25" customHeight="1" x14ac:dyDescent="0.35">
      <c r="B91" s="14">
        <v>7</v>
      </c>
      <c r="C91" s="15" t="str">
        <f t="shared" si="10"/>
        <v>CHINA</v>
      </c>
      <c r="D91" s="16"/>
      <c r="E91" s="38" t="str">
        <f t="shared" si="11"/>
        <v/>
      </c>
      <c r="F91" s="38" t="str">
        <f t="shared" si="11"/>
        <v/>
      </c>
      <c r="G91" s="38">
        <f t="shared" si="11"/>
        <v>532.58431372549023</v>
      </c>
      <c r="H91" s="38">
        <f t="shared" si="11"/>
        <v>532.58431372549023</v>
      </c>
      <c r="I91" s="38" t="str">
        <f t="shared" si="11"/>
        <v/>
      </c>
      <c r="J91" s="38" t="str">
        <f t="shared" si="9"/>
        <v/>
      </c>
      <c r="K91" s="38" t="str">
        <f t="shared" si="9"/>
        <v/>
      </c>
      <c r="L91" s="38"/>
      <c r="M91"/>
    </row>
    <row r="92" spans="2:14" ht="20.25" customHeight="1" x14ac:dyDescent="0.35">
      <c r="B92" s="14">
        <v>8</v>
      </c>
      <c r="C92" s="15" t="str">
        <f t="shared" si="10"/>
        <v>ISLAS VIRGENES (G.B.)</v>
      </c>
      <c r="D92" s="16"/>
      <c r="E92" s="38" t="str">
        <f t="shared" si="11"/>
        <v/>
      </c>
      <c r="F92" s="38" t="str">
        <f t="shared" si="11"/>
        <v/>
      </c>
      <c r="G92" s="38">
        <f t="shared" si="11"/>
        <v>728.29823788546264</v>
      </c>
      <c r="H92" s="38" t="str">
        <f t="shared" si="11"/>
        <v/>
      </c>
      <c r="I92" s="38" t="str">
        <f t="shared" si="11"/>
        <v/>
      </c>
      <c r="J92" s="38" t="str">
        <f t="shared" si="9"/>
        <v/>
      </c>
      <c r="K92" s="38" t="str">
        <f t="shared" si="9"/>
        <v/>
      </c>
      <c r="L92" s="31" t="str">
        <f t="shared" si="12"/>
        <v/>
      </c>
      <c r="M92"/>
    </row>
    <row r="93" spans="2:14" ht="20.25" customHeight="1" x14ac:dyDescent="0.35">
      <c r="B93" s="14">
        <v>9</v>
      </c>
      <c r="C93" s="15">
        <f t="shared" si="10"/>
        <v>0</v>
      </c>
      <c r="D93" s="16"/>
      <c r="E93" s="38" t="str">
        <f t="shared" si="11"/>
        <v/>
      </c>
      <c r="F93" s="38" t="str">
        <f t="shared" si="11"/>
        <v/>
      </c>
      <c r="G93" s="38" t="str">
        <f t="shared" si="11"/>
        <v/>
      </c>
      <c r="H93" s="38" t="str">
        <f t="shared" si="11"/>
        <v/>
      </c>
      <c r="I93" s="38" t="str">
        <f t="shared" si="11"/>
        <v/>
      </c>
      <c r="J93" s="38" t="str">
        <f t="shared" si="9"/>
        <v/>
      </c>
      <c r="K93" s="38" t="str">
        <f t="shared" si="9"/>
        <v/>
      </c>
      <c r="L93" s="31" t="str">
        <f t="shared" si="12"/>
        <v/>
      </c>
      <c r="M93"/>
    </row>
    <row r="94" spans="2:14" ht="20.25" customHeight="1" x14ac:dyDescent="0.35">
      <c r="B94" s="14">
        <v>10</v>
      </c>
      <c r="C94" s="15">
        <f t="shared" si="10"/>
        <v>0</v>
      </c>
      <c r="D94" s="16"/>
      <c r="E94" s="38" t="str">
        <f t="shared" si="11"/>
        <v/>
      </c>
      <c r="F94" s="38" t="str">
        <f t="shared" si="11"/>
        <v/>
      </c>
      <c r="G94" s="38" t="str">
        <f t="shared" si="11"/>
        <v/>
      </c>
      <c r="H94" s="38" t="str">
        <f>IF(OR(H27=0,H27=""),"",(M27/H27))</f>
        <v/>
      </c>
      <c r="I94" s="38" t="str">
        <f t="shared" si="11"/>
        <v/>
      </c>
      <c r="J94" s="38" t="str">
        <f t="shared" si="9"/>
        <v/>
      </c>
      <c r="K94" s="38" t="str">
        <f t="shared" si="9"/>
        <v/>
      </c>
      <c r="L94" s="38" t="str">
        <f t="shared" si="9"/>
        <v/>
      </c>
      <c r="M94"/>
    </row>
    <row r="95" spans="2:14" ht="20.25" customHeight="1" x14ac:dyDescent="0.35">
      <c r="B95" s="14">
        <v>11</v>
      </c>
      <c r="C95" s="15">
        <f t="shared" si="10"/>
        <v>0</v>
      </c>
      <c r="D95" s="16"/>
      <c r="E95" s="38" t="str">
        <f t="shared" si="11"/>
        <v/>
      </c>
      <c r="F95" s="38" t="str">
        <f t="shared" si="11"/>
        <v/>
      </c>
      <c r="G95" s="38" t="str">
        <f t="shared" si="11"/>
        <v/>
      </c>
      <c r="H95" s="38" t="str">
        <f t="shared" si="11"/>
        <v/>
      </c>
      <c r="I95" s="38" t="str">
        <f t="shared" si="11"/>
        <v/>
      </c>
      <c r="J95" s="38" t="str">
        <f t="shared" si="9"/>
        <v/>
      </c>
      <c r="K95" s="38" t="str">
        <f t="shared" si="9"/>
        <v/>
      </c>
      <c r="L95" s="38" t="str">
        <f t="shared" si="9"/>
        <v/>
      </c>
      <c r="M95"/>
    </row>
    <row r="96" spans="2:14" ht="20.25" customHeight="1" x14ac:dyDescent="0.35">
      <c r="B96" s="14">
        <v>12</v>
      </c>
      <c r="C96" s="15">
        <f t="shared" si="10"/>
        <v>0</v>
      </c>
      <c r="D96" s="16"/>
      <c r="E96" s="38" t="str">
        <f t="shared" si="11"/>
        <v/>
      </c>
      <c r="F96" s="38" t="str">
        <f t="shared" si="11"/>
        <v/>
      </c>
      <c r="G96" s="38" t="str">
        <f t="shared" si="11"/>
        <v/>
      </c>
      <c r="H96" s="38" t="str">
        <f t="shared" si="11"/>
        <v/>
      </c>
      <c r="I96" s="38" t="str">
        <f t="shared" si="11"/>
        <v/>
      </c>
      <c r="J96" s="38" t="str">
        <f t="shared" si="9"/>
        <v/>
      </c>
      <c r="K96" s="38" t="str">
        <f t="shared" si="9"/>
        <v/>
      </c>
      <c r="L96" s="38" t="str">
        <f t="shared" si="9"/>
        <v/>
      </c>
      <c r="M96"/>
    </row>
    <row r="97" spans="2:13" ht="20.25" customHeight="1" x14ac:dyDescent="0.35">
      <c r="B97" s="14">
        <v>13</v>
      </c>
      <c r="C97" s="15">
        <f t="shared" si="10"/>
        <v>0</v>
      </c>
      <c r="D97" s="16"/>
      <c r="E97" s="38" t="str">
        <f t="shared" si="11"/>
        <v/>
      </c>
      <c r="F97" s="38" t="str">
        <f t="shared" si="11"/>
        <v/>
      </c>
      <c r="G97" s="38" t="str">
        <f t="shared" si="11"/>
        <v/>
      </c>
      <c r="H97" s="38" t="str">
        <f t="shared" si="11"/>
        <v/>
      </c>
      <c r="I97" s="38" t="str">
        <f t="shared" si="11"/>
        <v/>
      </c>
      <c r="J97" s="38" t="str">
        <f t="shared" si="9"/>
        <v/>
      </c>
      <c r="K97" s="38" t="str">
        <f t="shared" si="9"/>
        <v/>
      </c>
      <c r="L97" s="38" t="str">
        <f t="shared" si="9"/>
        <v/>
      </c>
      <c r="M97"/>
    </row>
    <row r="98" spans="2:13" ht="20.25" customHeight="1" x14ac:dyDescent="0.35">
      <c r="B98" s="14">
        <v>14</v>
      </c>
      <c r="C98" s="15">
        <f t="shared" si="10"/>
        <v>0</v>
      </c>
      <c r="D98" s="16"/>
      <c r="E98" s="38" t="str">
        <f t="shared" si="11"/>
        <v/>
      </c>
      <c r="F98" s="38" t="str">
        <f t="shared" si="11"/>
        <v/>
      </c>
      <c r="G98" s="38" t="str">
        <f t="shared" si="11"/>
        <v/>
      </c>
      <c r="H98" s="38" t="str">
        <f t="shared" si="11"/>
        <v/>
      </c>
      <c r="I98" s="38" t="str">
        <f t="shared" si="11"/>
        <v/>
      </c>
      <c r="J98" s="38" t="str">
        <f t="shared" si="9"/>
        <v/>
      </c>
      <c r="K98" s="38" t="str">
        <f t="shared" si="9"/>
        <v/>
      </c>
      <c r="L98" s="38" t="str">
        <f t="shared" si="9"/>
        <v/>
      </c>
      <c r="M98"/>
    </row>
    <row r="99" spans="2:13" ht="20.25" customHeight="1" x14ac:dyDescent="0.35">
      <c r="B99" s="14">
        <v>15</v>
      </c>
      <c r="C99" s="15">
        <f t="shared" si="10"/>
        <v>0</v>
      </c>
      <c r="D99" s="16"/>
      <c r="E99" s="38" t="str">
        <f t="shared" si="11"/>
        <v/>
      </c>
      <c r="F99" s="38" t="str">
        <f t="shared" si="11"/>
        <v/>
      </c>
      <c r="G99" s="38" t="str">
        <f t="shared" si="11"/>
        <v/>
      </c>
      <c r="H99" s="38" t="str">
        <f t="shared" si="11"/>
        <v/>
      </c>
      <c r="I99" s="38" t="str">
        <f t="shared" si="11"/>
        <v/>
      </c>
      <c r="J99" s="38" t="str">
        <f t="shared" si="9"/>
        <v/>
      </c>
      <c r="K99" s="38" t="str">
        <f t="shared" si="9"/>
        <v/>
      </c>
      <c r="L99" s="38" t="str">
        <f t="shared" si="9"/>
        <v/>
      </c>
      <c r="M99"/>
    </row>
    <row r="100" spans="2:13" ht="20.25" customHeight="1" x14ac:dyDescent="0.35">
      <c r="B100" s="14">
        <v>16</v>
      </c>
      <c r="C100" s="15">
        <f t="shared" si="10"/>
        <v>0</v>
      </c>
      <c r="D100" s="16"/>
      <c r="E100" s="38" t="str">
        <f t="shared" si="11"/>
        <v/>
      </c>
      <c r="F100" s="38" t="str">
        <f t="shared" si="11"/>
        <v/>
      </c>
      <c r="G100" s="38" t="str">
        <f t="shared" si="11"/>
        <v/>
      </c>
      <c r="H100" s="38" t="str">
        <f t="shared" si="11"/>
        <v/>
      </c>
      <c r="I100" s="38" t="str">
        <f t="shared" si="11"/>
        <v/>
      </c>
      <c r="J100" s="38" t="str">
        <f t="shared" si="9"/>
        <v/>
      </c>
      <c r="K100" s="38" t="str">
        <f t="shared" si="9"/>
        <v/>
      </c>
      <c r="L100" s="38" t="str">
        <f t="shared" si="9"/>
        <v/>
      </c>
      <c r="M100"/>
    </row>
    <row r="101" spans="2:13" ht="20.25" customHeight="1" x14ac:dyDescent="0.35">
      <c r="B101" s="14">
        <v>17</v>
      </c>
      <c r="C101" s="15">
        <f t="shared" si="10"/>
        <v>0</v>
      </c>
      <c r="D101" s="16"/>
      <c r="E101" s="38" t="str">
        <f t="shared" si="11"/>
        <v/>
      </c>
      <c r="F101" s="38" t="str">
        <f t="shared" si="11"/>
        <v/>
      </c>
      <c r="G101" s="38" t="str">
        <f t="shared" si="11"/>
        <v/>
      </c>
      <c r="H101" s="38" t="str">
        <f t="shared" si="11"/>
        <v/>
      </c>
      <c r="I101" s="38" t="str">
        <f t="shared" si="11"/>
        <v/>
      </c>
      <c r="J101" s="38" t="str">
        <f t="shared" si="9"/>
        <v/>
      </c>
      <c r="K101" s="38" t="str">
        <f t="shared" si="9"/>
        <v/>
      </c>
      <c r="L101" s="38" t="str">
        <f t="shared" si="9"/>
        <v/>
      </c>
      <c r="M101"/>
    </row>
    <row r="102" spans="2:13" ht="20.25" customHeight="1" x14ac:dyDescent="0.35">
      <c r="B102" s="14">
        <v>18</v>
      </c>
      <c r="C102" s="15">
        <f t="shared" si="10"/>
        <v>0</v>
      </c>
      <c r="D102" s="16"/>
      <c r="E102" s="38" t="str">
        <f t="shared" ref="E102:I109" si="13">IF(OR(E35=0,E35=""),"",(J35/E35))</f>
        <v/>
      </c>
      <c r="F102" s="38" t="str">
        <f t="shared" si="13"/>
        <v/>
      </c>
      <c r="G102" s="38" t="str">
        <f t="shared" si="13"/>
        <v/>
      </c>
      <c r="H102" s="38" t="str">
        <f t="shared" si="13"/>
        <v/>
      </c>
      <c r="I102" s="38" t="str">
        <f t="shared" si="13"/>
        <v/>
      </c>
      <c r="J102" s="38" t="str">
        <f t="shared" si="9"/>
        <v/>
      </c>
      <c r="K102" s="38" t="str">
        <f t="shared" si="9"/>
        <v/>
      </c>
      <c r="L102" s="38" t="str">
        <f t="shared" si="9"/>
        <v/>
      </c>
      <c r="M102"/>
    </row>
    <row r="103" spans="2:13" ht="20.25" customHeight="1" x14ac:dyDescent="0.35">
      <c r="B103" s="14">
        <v>19</v>
      </c>
      <c r="C103" s="15">
        <f t="shared" si="10"/>
        <v>0</v>
      </c>
      <c r="D103" s="16"/>
      <c r="E103" s="38" t="str">
        <f t="shared" si="13"/>
        <v/>
      </c>
      <c r="F103" s="38" t="str">
        <f t="shared" si="13"/>
        <v/>
      </c>
      <c r="G103" s="38" t="str">
        <f t="shared" si="13"/>
        <v/>
      </c>
      <c r="H103" s="38" t="str">
        <f t="shared" si="13"/>
        <v/>
      </c>
      <c r="I103" s="38" t="str">
        <f t="shared" si="13"/>
        <v/>
      </c>
      <c r="J103" s="38" t="str">
        <f t="shared" si="9"/>
        <v/>
      </c>
      <c r="K103" s="38" t="str">
        <f t="shared" si="9"/>
        <v/>
      </c>
      <c r="L103" s="38" t="str">
        <f t="shared" si="9"/>
        <v/>
      </c>
      <c r="M103"/>
    </row>
    <row r="104" spans="2:13" ht="20.25" customHeight="1" x14ac:dyDescent="0.35">
      <c r="B104" s="14">
        <v>20</v>
      </c>
      <c r="C104" s="15">
        <f t="shared" si="10"/>
        <v>0</v>
      </c>
      <c r="D104" s="16"/>
      <c r="E104" s="38" t="str">
        <f t="shared" si="13"/>
        <v/>
      </c>
      <c r="F104" s="38" t="str">
        <f t="shared" si="13"/>
        <v/>
      </c>
      <c r="G104" s="38" t="str">
        <f t="shared" si="13"/>
        <v/>
      </c>
      <c r="H104" s="38" t="str">
        <f t="shared" si="13"/>
        <v/>
      </c>
      <c r="I104" s="38" t="str">
        <f t="shared" si="13"/>
        <v/>
      </c>
      <c r="J104" s="38" t="str">
        <f t="shared" si="9"/>
        <v/>
      </c>
      <c r="K104" s="38" t="str">
        <f t="shared" si="9"/>
        <v/>
      </c>
      <c r="L104" s="38" t="str">
        <f t="shared" si="9"/>
        <v/>
      </c>
      <c r="M104"/>
    </row>
    <row r="105" spans="2:13" ht="20.25" customHeight="1" x14ac:dyDescent="0.35">
      <c r="B105" s="14">
        <v>21</v>
      </c>
      <c r="C105" s="15">
        <f t="shared" si="10"/>
        <v>0</v>
      </c>
      <c r="D105" s="16"/>
      <c r="E105" s="38" t="str">
        <f t="shared" si="13"/>
        <v/>
      </c>
      <c r="F105" s="38" t="str">
        <f t="shared" si="13"/>
        <v/>
      </c>
      <c r="G105" s="38" t="str">
        <f>IF(OR(G38=0,G38=""),"",(L38/G38))</f>
        <v/>
      </c>
      <c r="H105" s="38" t="str">
        <f t="shared" si="13"/>
        <v/>
      </c>
      <c r="I105" s="38" t="str">
        <f t="shared" si="13"/>
        <v/>
      </c>
      <c r="J105" s="38" t="str">
        <f t="shared" si="9"/>
        <v/>
      </c>
      <c r="K105" s="38" t="str">
        <f t="shared" si="9"/>
        <v/>
      </c>
      <c r="L105" s="38" t="str">
        <f t="shared" si="9"/>
        <v/>
      </c>
      <c r="M105"/>
    </row>
    <row r="106" spans="2:13" ht="20.25" customHeight="1" x14ac:dyDescent="0.35">
      <c r="B106" s="14">
        <v>22</v>
      </c>
      <c r="C106" s="15">
        <f t="shared" si="10"/>
        <v>0</v>
      </c>
      <c r="D106" s="16"/>
      <c r="E106" s="38" t="str">
        <f t="shared" si="13"/>
        <v/>
      </c>
      <c r="F106" s="38" t="str">
        <f t="shared" si="13"/>
        <v/>
      </c>
      <c r="G106" s="38" t="str">
        <f t="shared" si="13"/>
        <v/>
      </c>
      <c r="H106" s="38" t="str">
        <f t="shared" si="13"/>
        <v/>
      </c>
      <c r="I106" s="38" t="str">
        <f t="shared" si="13"/>
        <v/>
      </c>
      <c r="J106" s="38" t="str">
        <f t="shared" si="9"/>
        <v/>
      </c>
      <c r="K106" s="38" t="str">
        <f t="shared" si="9"/>
        <v/>
      </c>
      <c r="L106" s="38" t="str">
        <f t="shared" si="9"/>
        <v/>
      </c>
      <c r="M106"/>
    </row>
    <row r="107" spans="2:13" ht="20.25" customHeight="1" x14ac:dyDescent="0.35">
      <c r="B107" s="14">
        <v>23</v>
      </c>
      <c r="C107" s="15">
        <f t="shared" si="10"/>
        <v>0</v>
      </c>
      <c r="D107" s="16"/>
      <c r="E107" s="38" t="str">
        <f t="shared" si="13"/>
        <v/>
      </c>
      <c r="F107" s="38" t="str">
        <f t="shared" si="13"/>
        <v/>
      </c>
      <c r="G107" s="38" t="str">
        <f t="shared" si="13"/>
        <v/>
      </c>
      <c r="H107" s="38" t="str">
        <f t="shared" si="13"/>
        <v/>
      </c>
      <c r="I107" s="38" t="str">
        <f t="shared" si="13"/>
        <v/>
      </c>
      <c r="J107" s="38" t="str">
        <f t="shared" si="9"/>
        <v/>
      </c>
      <c r="K107" s="38" t="str">
        <f t="shared" si="9"/>
        <v/>
      </c>
      <c r="L107" s="38" t="str">
        <f t="shared" si="9"/>
        <v/>
      </c>
      <c r="M107"/>
    </row>
    <row r="108" spans="2:13" ht="20.25" customHeight="1" x14ac:dyDescent="0.35">
      <c r="B108" s="14">
        <v>24</v>
      </c>
      <c r="C108" s="15">
        <f t="shared" si="10"/>
        <v>0</v>
      </c>
      <c r="D108" s="16"/>
      <c r="E108" s="38" t="str">
        <f t="shared" si="13"/>
        <v/>
      </c>
      <c r="F108" s="38" t="str">
        <f t="shared" si="13"/>
        <v/>
      </c>
      <c r="G108" s="38" t="str">
        <f t="shared" si="13"/>
        <v/>
      </c>
      <c r="H108" s="38" t="str">
        <f t="shared" si="13"/>
        <v/>
      </c>
      <c r="I108" s="38" t="str">
        <f t="shared" si="13"/>
        <v/>
      </c>
      <c r="J108" s="38" t="str">
        <f t="shared" si="9"/>
        <v/>
      </c>
      <c r="K108" s="38" t="str">
        <f t="shared" si="9"/>
        <v/>
      </c>
      <c r="L108" s="38" t="str">
        <f t="shared" si="9"/>
        <v/>
      </c>
      <c r="M108"/>
    </row>
    <row r="109" spans="2:13" ht="20.25" customHeight="1" x14ac:dyDescent="0.35">
      <c r="B109" s="14">
        <v>25</v>
      </c>
      <c r="C109" s="15">
        <f t="shared" si="10"/>
        <v>0</v>
      </c>
      <c r="D109" s="16"/>
      <c r="E109" s="38" t="str">
        <f t="shared" si="13"/>
        <v/>
      </c>
      <c r="F109" s="38" t="str">
        <f t="shared" si="13"/>
        <v/>
      </c>
      <c r="G109" s="38" t="str">
        <f t="shared" si="13"/>
        <v/>
      </c>
      <c r="H109" s="38" t="str">
        <f t="shared" si="13"/>
        <v/>
      </c>
      <c r="I109" s="38" t="str">
        <f t="shared" si="13"/>
        <v/>
      </c>
      <c r="J109" s="38" t="str">
        <f t="shared" si="9"/>
        <v/>
      </c>
      <c r="K109" s="38" t="str">
        <f t="shared" si="9"/>
        <v/>
      </c>
      <c r="L109" s="38" t="str">
        <f t="shared" si="9"/>
        <v/>
      </c>
      <c r="M109"/>
    </row>
    <row r="110" spans="2:13" ht="20.25" customHeight="1" x14ac:dyDescent="0.35">
      <c r="B110" s="19"/>
      <c r="C110" s="34"/>
      <c r="D110" s="34"/>
    </row>
    <row r="111" spans="2:13" ht="22.5" x14ac:dyDescent="0.35">
      <c r="B111" s="39" t="s">
        <v>53</v>
      </c>
      <c r="C111" s="40"/>
      <c r="D111" s="41"/>
    </row>
  </sheetData>
  <mergeCells count="31">
    <mergeCell ref="M14:N14"/>
    <mergeCell ref="B82:B83"/>
    <mergeCell ref="C82:C83"/>
    <mergeCell ref="D82:D83"/>
    <mergeCell ref="E82:I82"/>
    <mergeCell ref="J82:L82"/>
    <mergeCell ref="J15:N15"/>
    <mergeCell ref="B47:B48"/>
    <mergeCell ref="C47:C48"/>
    <mergeCell ref="D47:D48"/>
    <mergeCell ref="E47:H47"/>
    <mergeCell ref="I47:M47"/>
    <mergeCell ref="B13:C13"/>
    <mergeCell ref="D13:E13"/>
    <mergeCell ref="B15:B16"/>
    <mergeCell ref="C15:C16"/>
    <mergeCell ref="D15:D16"/>
    <mergeCell ref="E15:I15"/>
    <mergeCell ref="H14:I14"/>
    <mergeCell ref="B10:C10"/>
    <mergeCell ref="D10:N10"/>
    <mergeCell ref="B11:C11"/>
    <mergeCell ref="D11:N11"/>
    <mergeCell ref="B12:C12"/>
    <mergeCell ref="D12:E12"/>
    <mergeCell ref="D8:G8"/>
    <mergeCell ref="A1:N1"/>
    <mergeCell ref="D4:G4"/>
    <mergeCell ref="D5:G5"/>
    <mergeCell ref="D6:G6"/>
    <mergeCell ref="D7:G7"/>
  </mergeCells>
  <hyperlinks>
    <hyperlink ref="D8" r:id="rId1" xr:uid="{A6FA5873-FAF4-4343-912E-22BF64759216}"/>
  </hyperlinks>
  <printOptions horizontalCentered="1" verticalCentered="1"/>
  <pageMargins left="0.25" right="0.25" top="0.75" bottom="0.75" header="0.3" footer="0.3"/>
  <pageSetup scale="38" firstPageNumber="0" orientation="landscape" r:id="rId2"/>
  <headerFooter alignWithMargins="0">
    <oddHeader>&amp;L&amp;F&amp;C&amp;D&amp;R&amp;A</oddHeader>
    <oddFooter>Page &amp;P of &amp;N</oddFooter>
  </headerFooter>
  <rowBreaks count="1" manualBreakCount="1">
    <brk id="44" min="1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25B09-2B60-4B7E-BB97-31E5EEFC8374}">
  <sheetPr filterMode="1"/>
  <dimension ref="A1:P112"/>
  <sheetViews>
    <sheetView tabSelected="1" topLeftCell="A43" zoomScale="70" zoomScaleNormal="70" zoomScaleSheetLayoutView="85" workbookViewId="0">
      <selection activeCell="G53" sqref="G53"/>
    </sheetView>
  </sheetViews>
  <sheetFormatPr defaultColWidth="11.453125" defaultRowHeight="12.5" x14ac:dyDescent="0.35"/>
  <cols>
    <col min="1" max="1" width="11.453125" style="1"/>
    <col min="2" max="2" width="6.6328125" style="1" customWidth="1"/>
    <col min="3" max="3" width="59.6328125" style="1" customWidth="1"/>
    <col min="4" max="4" width="18.6328125" style="1" customWidth="1"/>
    <col min="5" max="5" width="20.08984375" style="1" bestFit="1" customWidth="1"/>
    <col min="6" max="6" width="17.54296875" style="1" customWidth="1"/>
    <col min="7" max="7" width="28.6328125" style="1" customWidth="1"/>
    <col min="8" max="14" width="17.54296875" style="1" customWidth="1"/>
    <col min="15" max="16384" width="11.453125" style="1"/>
  </cols>
  <sheetData>
    <row r="1" spans="1:14" ht="30" customHeight="1" x14ac:dyDescent="0.3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4" ht="55.5" customHeight="1" x14ac:dyDescent="0.35"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4" customFormat="1" ht="24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4" customFormat="1" ht="24" customHeight="1" x14ac:dyDescent="0.35">
      <c r="B4" s="2"/>
      <c r="C4" s="5" t="s">
        <v>2</v>
      </c>
      <c r="D4" s="46" t="s">
        <v>44</v>
      </c>
      <c r="E4" s="46"/>
      <c r="F4" s="46"/>
      <c r="G4" s="46"/>
      <c r="H4" s="3"/>
      <c r="I4" s="3"/>
      <c r="J4" s="3"/>
      <c r="K4" s="3"/>
      <c r="L4" s="3"/>
      <c r="M4" s="3"/>
      <c r="N4" s="3"/>
    </row>
    <row r="5" spans="1:14" s="4" customFormat="1" ht="24" customHeight="1" x14ac:dyDescent="0.35">
      <c r="B5" s="2"/>
      <c r="C5" s="5" t="s">
        <v>3</v>
      </c>
      <c r="D5" s="48" t="s">
        <v>45</v>
      </c>
      <c r="E5" s="49"/>
      <c r="F5" s="49"/>
      <c r="G5" s="49"/>
      <c r="H5" s="3"/>
      <c r="I5" s="3"/>
      <c r="J5" s="3"/>
      <c r="K5" s="3"/>
      <c r="L5" s="3"/>
      <c r="M5" s="3"/>
      <c r="N5" s="3"/>
    </row>
    <row r="6" spans="1:14" s="4" customFormat="1" ht="24" customHeight="1" x14ac:dyDescent="0.35">
      <c r="B6" s="2"/>
      <c r="C6" s="5" t="s">
        <v>4</v>
      </c>
      <c r="D6" s="46" t="s">
        <v>46</v>
      </c>
      <c r="E6" s="46"/>
      <c r="F6" s="46"/>
      <c r="G6" s="46"/>
      <c r="H6" s="3"/>
      <c r="I6" s="3"/>
      <c r="J6" s="3"/>
      <c r="K6" s="3"/>
      <c r="L6" s="3"/>
      <c r="M6" s="3"/>
      <c r="N6" s="3"/>
    </row>
    <row r="7" spans="1:14" s="4" customFormat="1" ht="24" customHeight="1" x14ac:dyDescent="0.35">
      <c r="B7" s="2"/>
      <c r="C7" s="5" t="s">
        <v>5</v>
      </c>
      <c r="D7" s="46" t="s">
        <v>47</v>
      </c>
      <c r="E7" s="46"/>
      <c r="F7" s="46"/>
      <c r="G7" s="46"/>
      <c r="H7" s="3"/>
      <c r="I7" s="3"/>
      <c r="J7" s="3"/>
      <c r="K7" s="3"/>
      <c r="L7" s="3"/>
      <c r="M7" s="3"/>
      <c r="N7" s="3"/>
    </row>
    <row r="8" spans="1:14" s="4" customFormat="1" ht="43.5" customHeight="1" x14ac:dyDescent="0.35">
      <c r="B8" s="2"/>
      <c r="C8" s="5" t="s">
        <v>6</v>
      </c>
      <c r="D8" s="45" t="s">
        <v>48</v>
      </c>
      <c r="E8" s="46"/>
      <c r="F8" s="46"/>
      <c r="G8" s="46"/>
      <c r="H8" s="3"/>
      <c r="I8" s="3"/>
      <c r="J8" s="3"/>
      <c r="K8" s="3"/>
      <c r="L8" s="3"/>
      <c r="M8" s="3"/>
      <c r="N8" s="3"/>
    </row>
    <row r="9" spans="1:14" ht="29.25" customHeight="1" x14ac:dyDescent="0.35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78" customHeight="1" x14ac:dyDescent="0.35">
      <c r="B10" s="51" t="s">
        <v>7</v>
      </c>
      <c r="C10" s="70"/>
      <c r="D10" s="71" t="s">
        <v>39</v>
      </c>
      <c r="E10" s="72"/>
      <c r="F10" s="72"/>
      <c r="G10" s="72"/>
      <c r="H10" s="72"/>
      <c r="I10" s="72"/>
      <c r="J10" s="72"/>
      <c r="K10" s="72"/>
      <c r="L10" s="72"/>
      <c r="M10" s="72"/>
      <c r="N10" s="57"/>
    </row>
    <row r="11" spans="1:14" ht="21.75" customHeight="1" x14ac:dyDescent="0.35">
      <c r="B11" s="50" t="s">
        <v>8</v>
      </c>
      <c r="C11" s="51"/>
      <c r="D11" s="73" t="s">
        <v>49</v>
      </c>
      <c r="E11" s="73"/>
      <c r="F11" s="73"/>
      <c r="G11" s="73"/>
      <c r="H11" s="73"/>
      <c r="I11" s="73"/>
      <c r="J11" s="73"/>
      <c r="K11" s="73"/>
      <c r="L11" s="73"/>
      <c r="M11" s="73"/>
      <c r="N11" s="74"/>
    </row>
    <row r="12" spans="1:14" ht="21.75" customHeight="1" x14ac:dyDescent="0.35">
      <c r="B12" s="42"/>
      <c r="C12" s="43"/>
      <c r="D12" s="76" t="s">
        <v>50</v>
      </c>
      <c r="E12" s="76"/>
      <c r="F12" s="76"/>
      <c r="G12" s="76"/>
      <c r="H12" s="76"/>
      <c r="I12" s="76"/>
      <c r="J12" s="76"/>
      <c r="K12" s="76"/>
      <c r="L12" s="76"/>
      <c r="M12" s="76"/>
      <c r="N12" s="76"/>
    </row>
    <row r="13" spans="1:14" ht="20.25" customHeight="1" x14ac:dyDescent="0.35">
      <c r="B13" s="50" t="s">
        <v>9</v>
      </c>
      <c r="C13" s="50"/>
      <c r="D13" s="75" t="s">
        <v>38</v>
      </c>
      <c r="E13" s="75"/>
      <c r="K13" s="7"/>
      <c r="L13" s="8"/>
      <c r="M13" s="8"/>
      <c r="N13" s="8"/>
    </row>
    <row r="14" spans="1:14" ht="20.25" customHeight="1" x14ac:dyDescent="0.35">
      <c r="B14" s="50" t="s">
        <v>10</v>
      </c>
      <c r="C14" s="50"/>
      <c r="D14" s="52" t="s">
        <v>51</v>
      </c>
      <c r="E14" s="52"/>
    </row>
    <row r="15" spans="1:14" ht="13.25" customHeight="1" x14ac:dyDescent="0.35">
      <c r="H15" s="61" t="str">
        <f>'Anexo 1'!H14</f>
        <v>Enero - Mayo</v>
      </c>
      <c r="I15" s="61"/>
      <c r="M15" s="61" t="str">
        <f>H15</f>
        <v>Enero - Mayo</v>
      </c>
      <c r="N15" s="61"/>
    </row>
    <row r="16" spans="1:14" ht="19.5" customHeight="1" x14ac:dyDescent="0.35">
      <c r="B16" s="58" t="s">
        <v>11</v>
      </c>
      <c r="C16" s="59" t="s">
        <v>12</v>
      </c>
      <c r="D16" s="60" t="s">
        <v>13</v>
      </c>
      <c r="E16" s="58" t="str">
        <f>+"Volumen ("&amp;D13&amp;")"</f>
        <v>Volumen (TM)</v>
      </c>
      <c r="F16" s="58"/>
      <c r="G16" s="58"/>
      <c r="H16" s="58"/>
      <c r="I16" s="58"/>
      <c r="J16" s="60" t="s">
        <v>14</v>
      </c>
      <c r="K16" s="60"/>
      <c r="L16" s="60"/>
      <c r="M16" s="60"/>
      <c r="N16" s="60"/>
    </row>
    <row r="17" spans="2:14" ht="15.5" x14ac:dyDescent="0.35">
      <c r="B17" s="58"/>
      <c r="C17" s="58"/>
      <c r="D17" s="60"/>
      <c r="E17" s="10">
        <v>2022</v>
      </c>
      <c r="F17" s="10">
        <v>2023</v>
      </c>
      <c r="G17" s="10">
        <v>2024</v>
      </c>
      <c r="H17" s="11" t="s">
        <v>42</v>
      </c>
      <c r="I17" s="11" t="s">
        <v>43</v>
      </c>
      <c r="J17" s="10">
        <f>+E17</f>
        <v>2022</v>
      </c>
      <c r="K17" s="10">
        <f>+F17</f>
        <v>2023</v>
      </c>
      <c r="L17" s="10">
        <f>+G17</f>
        <v>2024</v>
      </c>
      <c r="M17" s="10" t="str">
        <f>+H17</f>
        <v>Ene - May 2024</v>
      </c>
      <c r="N17" s="10" t="str">
        <f>+I17</f>
        <v>Ene - May 2025</v>
      </c>
    </row>
    <row r="18" spans="2:14" ht="20.25" customHeight="1" x14ac:dyDescent="0.35">
      <c r="B18" s="12" t="s">
        <v>15</v>
      </c>
      <c r="C18" s="12" t="s">
        <v>16</v>
      </c>
      <c r="D18" s="12"/>
      <c r="E18" s="13">
        <v>75875.031999999905</v>
      </c>
      <c r="F18" s="13">
        <v>69011.663039999999</v>
      </c>
      <c r="G18" s="13">
        <v>65127.207469999994</v>
      </c>
      <c r="H18" s="13">
        <v>30735.978959999986</v>
      </c>
      <c r="I18" s="13">
        <v>37877.121970000015</v>
      </c>
      <c r="J18" s="13">
        <v>67062068.808200032</v>
      </c>
      <c r="K18" s="13">
        <v>51062417.818071991</v>
      </c>
      <c r="L18" s="13">
        <v>42955751.636361971</v>
      </c>
      <c r="M18" s="13">
        <v>19736342.764440998</v>
      </c>
      <c r="N18" s="13">
        <v>27123452.539839</v>
      </c>
    </row>
    <row r="19" spans="2:14" ht="20.25" customHeight="1" x14ac:dyDescent="0.35">
      <c r="B19" s="14">
        <v>1</v>
      </c>
      <c r="C19" s="15" t="s">
        <v>17</v>
      </c>
      <c r="D19" s="16"/>
      <c r="E19" s="17">
        <v>72633.241999999911</v>
      </c>
      <c r="F19" s="17">
        <v>40882.168999999994</v>
      </c>
      <c r="G19" s="17">
        <v>53835.878999999994</v>
      </c>
      <c r="H19" s="17">
        <v>25296.185999999987</v>
      </c>
      <c r="I19" s="17">
        <v>27165.935000000016</v>
      </c>
      <c r="J19" s="17">
        <v>64528098.709200032</v>
      </c>
      <c r="K19" s="17">
        <v>33096934.187320992</v>
      </c>
      <c r="L19" s="17">
        <v>35859880.043395974</v>
      </c>
      <c r="M19" s="17">
        <v>16426380.836185001</v>
      </c>
      <c r="N19" s="17">
        <v>20626086.120059002</v>
      </c>
    </row>
    <row r="20" spans="2:14" ht="20.25" customHeight="1" x14ac:dyDescent="0.35">
      <c r="B20" s="14">
        <v>2</v>
      </c>
      <c r="C20" s="15" t="s">
        <v>34</v>
      </c>
      <c r="D20" s="16"/>
      <c r="E20" s="17">
        <v>12</v>
      </c>
      <c r="F20" s="17">
        <v>0</v>
      </c>
      <c r="G20" s="17">
        <v>0</v>
      </c>
      <c r="H20" s="17"/>
      <c r="I20" s="17">
        <v>4552.21</v>
      </c>
      <c r="J20" s="17">
        <v>12240</v>
      </c>
      <c r="K20" s="17">
        <v>0</v>
      </c>
      <c r="L20" s="17">
        <v>0</v>
      </c>
      <c r="M20" s="17"/>
      <c r="N20" s="17">
        <v>2553789.81</v>
      </c>
    </row>
    <row r="21" spans="2:14" ht="20.25" customHeight="1" x14ac:dyDescent="0.35">
      <c r="B21" s="14">
        <v>3</v>
      </c>
      <c r="C21" s="15" t="s">
        <v>20</v>
      </c>
      <c r="D21" s="16"/>
      <c r="E21" s="17">
        <v>3229.79</v>
      </c>
      <c r="F21" s="17">
        <v>7563.1421399999999</v>
      </c>
      <c r="G21" s="17">
        <v>5171.1852800000015</v>
      </c>
      <c r="H21" s="17"/>
      <c r="I21" s="17">
        <v>3135.7500000000005</v>
      </c>
      <c r="J21" s="17">
        <v>2521730.0989999999</v>
      </c>
      <c r="K21" s="17">
        <v>5253977.84222</v>
      </c>
      <c r="L21" s="17">
        <v>3364236.3068100004</v>
      </c>
      <c r="M21" s="17"/>
      <c r="N21" s="17">
        <v>2066459.25</v>
      </c>
    </row>
    <row r="22" spans="2:14" ht="20.25" customHeight="1" x14ac:dyDescent="0.35">
      <c r="B22" s="14">
        <v>4</v>
      </c>
      <c r="C22" s="15" t="s">
        <v>35</v>
      </c>
      <c r="D22" s="16"/>
      <c r="E22" s="17">
        <v>0</v>
      </c>
      <c r="F22" s="17">
        <v>20566.351900000001</v>
      </c>
      <c r="G22" s="17">
        <v>5961.8471899999995</v>
      </c>
      <c r="H22" s="17">
        <v>5337.7929600000007</v>
      </c>
      <c r="I22" s="17">
        <v>2300.96531</v>
      </c>
      <c r="J22" s="17">
        <v>0</v>
      </c>
      <c r="K22" s="17">
        <v>12711505.788531</v>
      </c>
      <c r="L22" s="17">
        <v>3636311.4085559994</v>
      </c>
      <c r="M22" s="17">
        <v>3255638.3282559998</v>
      </c>
      <c r="N22" s="17">
        <v>1389298.4371</v>
      </c>
    </row>
    <row r="23" spans="2:14" ht="20.25" customHeight="1" x14ac:dyDescent="0.35">
      <c r="B23" s="14">
        <v>5</v>
      </c>
      <c r="C23" s="15" t="s">
        <v>21</v>
      </c>
      <c r="D23" s="16"/>
      <c r="E23" s="17">
        <v>0</v>
      </c>
      <c r="F23" s="17">
        <v>0</v>
      </c>
      <c r="G23" s="17">
        <v>102</v>
      </c>
      <c r="H23" s="17">
        <v>102</v>
      </c>
      <c r="I23" s="17"/>
      <c r="J23" s="17">
        <v>0</v>
      </c>
      <c r="K23" s="17">
        <v>0</v>
      </c>
      <c r="L23" s="17">
        <v>54323.6</v>
      </c>
      <c r="M23" s="17">
        <v>54323.6</v>
      </c>
      <c r="N23" s="17"/>
    </row>
    <row r="24" spans="2:14" ht="20.25" customHeight="1" x14ac:dyDescent="0.35">
      <c r="B24" s="14">
        <v>6</v>
      </c>
      <c r="C24" s="15" t="s">
        <v>36</v>
      </c>
      <c r="D24" s="16"/>
      <c r="E24" s="17">
        <v>0</v>
      </c>
      <c r="F24" s="17">
        <v>0</v>
      </c>
      <c r="G24" s="17">
        <v>56.295999999999999</v>
      </c>
      <c r="H24" s="17"/>
      <c r="I24" s="17"/>
      <c r="J24" s="17">
        <v>0</v>
      </c>
      <c r="K24" s="17">
        <v>0</v>
      </c>
      <c r="L24" s="17">
        <v>41000.277600000001</v>
      </c>
      <c r="M24" s="17"/>
      <c r="N24" s="17"/>
    </row>
    <row r="25" spans="2:14" ht="20.25" customHeight="1" x14ac:dyDescent="0.35">
      <c r="B25" s="14">
        <v>7</v>
      </c>
      <c r="C25" s="15" t="s">
        <v>18</v>
      </c>
      <c r="D25" s="16"/>
      <c r="E25" s="17"/>
      <c r="F25" s="17"/>
      <c r="G25" s="17"/>
      <c r="H25" s="17"/>
      <c r="I25" s="17">
        <v>700.48900000000003</v>
      </c>
      <c r="J25" s="17"/>
      <c r="K25" s="17"/>
      <c r="L25" s="17"/>
      <c r="M25" s="17"/>
      <c r="N25" s="17">
        <v>456618.7009</v>
      </c>
    </row>
    <row r="26" spans="2:14" ht="20.25" customHeight="1" x14ac:dyDescent="0.35">
      <c r="B26" s="14">
        <v>8</v>
      </c>
      <c r="C26" s="15" t="s">
        <v>19</v>
      </c>
      <c r="D26" s="16"/>
      <c r="E26" s="17"/>
      <c r="F26" s="17"/>
      <c r="G26" s="17"/>
      <c r="H26" s="17"/>
      <c r="I26" s="17">
        <v>21.772660000000002</v>
      </c>
      <c r="J26" s="17"/>
      <c r="K26" s="17"/>
      <c r="L26" s="17"/>
      <c r="M26" s="17"/>
      <c r="N26" s="17">
        <v>31200.22178</v>
      </c>
    </row>
    <row r="27" spans="2:14" ht="20.25" customHeight="1" x14ac:dyDescent="0.35">
      <c r="B27" s="14">
        <v>9</v>
      </c>
      <c r="C27" s="15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4" ht="20.25" customHeight="1" x14ac:dyDescent="0.35">
      <c r="B28" s="14">
        <v>10</v>
      </c>
      <c r="C28" s="15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4" ht="20.25" customHeight="1" x14ac:dyDescent="0.35">
      <c r="B29" s="14">
        <v>11</v>
      </c>
      <c r="C29" s="15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4" ht="20.25" customHeight="1" x14ac:dyDescent="0.35">
      <c r="B30" s="14">
        <v>12</v>
      </c>
      <c r="C30" s="15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4" ht="20.25" customHeight="1" x14ac:dyDescent="0.35">
      <c r="B31" s="14">
        <v>13</v>
      </c>
      <c r="C31" s="15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4" ht="20.25" customHeight="1" x14ac:dyDescent="0.35">
      <c r="B32" s="14">
        <v>14</v>
      </c>
      <c r="C32" s="15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6" ht="20.25" customHeight="1" x14ac:dyDescent="0.35">
      <c r="B33" s="14">
        <v>15</v>
      </c>
      <c r="C33" s="15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6" ht="20.25" customHeight="1" x14ac:dyDescent="0.35">
      <c r="B34" s="14">
        <v>16</v>
      </c>
      <c r="C34" s="15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6" ht="20.25" customHeight="1" x14ac:dyDescent="0.35">
      <c r="B35" s="14">
        <v>17</v>
      </c>
      <c r="C35" s="15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6" ht="20.25" customHeight="1" x14ac:dyDescent="0.35">
      <c r="B36" s="14">
        <v>18</v>
      </c>
      <c r="C36" s="15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6" ht="20.25" customHeight="1" x14ac:dyDescent="0.35">
      <c r="B37" s="14">
        <v>19</v>
      </c>
      <c r="C37" s="15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6" ht="20.25" customHeight="1" x14ac:dyDescent="0.35">
      <c r="A38" s="18"/>
      <c r="B38" s="14">
        <v>20</v>
      </c>
      <c r="C38" s="15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6" ht="20.25" customHeight="1" x14ac:dyDescent="0.35">
      <c r="A39" s="18"/>
      <c r="B39" s="14">
        <v>21</v>
      </c>
      <c r="C39" s="15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6" ht="20.25" customHeight="1" x14ac:dyDescent="0.35">
      <c r="A40" s="18"/>
      <c r="B40" s="14">
        <v>22</v>
      </c>
      <c r="C40" s="15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6" ht="20.25" customHeight="1" x14ac:dyDescent="0.35">
      <c r="A41" s="18"/>
      <c r="B41" s="14">
        <v>23</v>
      </c>
      <c r="C41" s="15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6" ht="20.25" customHeight="1" x14ac:dyDescent="0.35">
      <c r="A42" s="18"/>
      <c r="B42" s="14">
        <v>24</v>
      </c>
      <c r="C42" s="15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6" ht="20.25" customHeight="1" x14ac:dyDescent="0.35">
      <c r="A43" s="18"/>
      <c r="B43" s="14">
        <v>25</v>
      </c>
      <c r="C43" s="15"/>
      <c r="D43" s="16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6" ht="20.25" customHeight="1" x14ac:dyDescent="0.35">
      <c r="A44" s="18"/>
      <c r="B44" s="19"/>
    </row>
    <row r="45" spans="1:16" ht="15.5" x14ac:dyDescent="0.35">
      <c r="B45" s="20"/>
      <c r="C45" s="21"/>
      <c r="D45" s="21"/>
      <c r="E45" s="21"/>
      <c r="F45" s="21"/>
      <c r="G45" s="21"/>
      <c r="H45" s="22"/>
      <c r="I45" s="22"/>
      <c r="J45" s="23"/>
      <c r="K45" s="23"/>
      <c r="L45" s="23"/>
      <c r="M45" s="23"/>
      <c r="N45" s="23"/>
    </row>
    <row r="46" spans="1:16" ht="13" x14ac:dyDescent="0.35">
      <c r="B46" s="8"/>
      <c r="J46" s="24"/>
      <c r="K46" s="24"/>
      <c r="L46" s="24"/>
      <c r="M46" s="24"/>
      <c r="N46" s="24"/>
    </row>
    <row r="47" spans="1:16" ht="20" x14ac:dyDescent="0.25">
      <c r="B47" s="25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P47" s="27"/>
    </row>
    <row r="48" spans="1:16" ht="15.75" customHeight="1" x14ac:dyDescent="0.35">
      <c r="B48" s="58" t="s">
        <v>11</v>
      </c>
      <c r="C48" s="59" t="s">
        <v>12</v>
      </c>
      <c r="D48" s="60" t="s">
        <v>22</v>
      </c>
      <c r="E48" s="66" t="s">
        <v>23</v>
      </c>
      <c r="F48" s="66"/>
      <c r="G48" s="66"/>
      <c r="H48" s="67"/>
      <c r="I48" s="59" t="s">
        <v>24</v>
      </c>
      <c r="J48" s="68"/>
      <c r="K48" s="68"/>
      <c r="L48" s="68"/>
      <c r="M48" s="69"/>
      <c r="N48"/>
    </row>
    <row r="49" spans="2:14" ht="46.5" x14ac:dyDescent="0.35">
      <c r="B49" s="58"/>
      <c r="C49" s="58">
        <v>0</v>
      </c>
      <c r="D49" s="60"/>
      <c r="E49" s="28" t="str">
        <f>+CONCATENATE(F17," / ",E17)</f>
        <v>2023 / 2022</v>
      </c>
      <c r="F49" s="28" t="str">
        <f>+CONCATENATE(G17," / ",F17)</f>
        <v>2024 / 2023</v>
      </c>
      <c r="G49" s="28" t="s">
        <v>25</v>
      </c>
      <c r="H49" s="28" t="str">
        <f>+I17&amp;" / "&amp;H17</f>
        <v>Ene - May 2025 / Ene - May 2024</v>
      </c>
      <c r="I49" s="9">
        <f>+E17</f>
        <v>2022</v>
      </c>
      <c r="J49" s="9">
        <f>+F17</f>
        <v>2023</v>
      </c>
      <c r="K49" s="9">
        <f>+G17</f>
        <v>2024</v>
      </c>
      <c r="L49" s="29" t="str">
        <f>M17</f>
        <v>Ene - May 2024</v>
      </c>
      <c r="M49" s="30" t="str">
        <f>+N17</f>
        <v>Ene - May 2025</v>
      </c>
      <c r="N49"/>
    </row>
    <row r="50" spans="2:14" ht="20.25" customHeight="1" x14ac:dyDescent="0.35">
      <c r="B50" s="12" t="s">
        <v>15</v>
      </c>
      <c r="C50" s="12" t="s">
        <v>16</v>
      </c>
      <c r="D50" s="12"/>
      <c r="E50" s="31">
        <f>+IF(OR(E18=0,E18=""),"",((F18-E18)/E18*100))</f>
        <v>-9.0456224914671708</v>
      </c>
      <c r="F50" s="31">
        <f>+IF(OR(F18=0,F18=""),"",((G18-F18)/F18*100))</f>
        <v>-5.6286943378665253</v>
      </c>
      <c r="G50" s="31">
        <f>+IF(OR(G18=0,G18=""),"",((G18-E18)/E18*100))</f>
        <v>-14.165166388331704</v>
      </c>
      <c r="H50" s="31">
        <f>+IF(OR(H18=0,H18=""),"",((I18-H18)/H18*100))</f>
        <v>23.233823198843158</v>
      </c>
      <c r="I50" s="32">
        <f>+IF(E18=0,"",(E18/E18)*100)</f>
        <v>100</v>
      </c>
      <c r="J50" s="32">
        <f t="shared" ref="J50:K50" si="0">+IF(F18=0,"",(F18/F18)*100)</f>
        <v>100</v>
      </c>
      <c r="K50" s="32">
        <f t="shared" si="0"/>
        <v>100</v>
      </c>
      <c r="L50" s="32">
        <f>+IF(H18=0,"",(H18/H18)*100)</f>
        <v>100</v>
      </c>
      <c r="M50" s="32">
        <f>+IF(I18=0,"",(I18/I18)*100)</f>
        <v>100</v>
      </c>
      <c r="N50"/>
    </row>
    <row r="51" spans="2:14" ht="18" x14ac:dyDescent="0.35">
      <c r="B51" s="12" t="s">
        <v>26</v>
      </c>
      <c r="C51" s="12" t="s">
        <v>27</v>
      </c>
      <c r="D51" s="12"/>
      <c r="E51" s="31">
        <f>+IF(OR(SUM(E19:E43)=0,SUM(E19:E43)=""),"",((SUM(F19:F43)-SUM(E19:E43))/SUM(E19:E43)*100))</f>
        <v>-9.0456224914671903</v>
      </c>
      <c r="F51" s="31">
        <f>+IF(OR(SUM(F19:F43)=0,SUM(F19:F43)=""),"",((SUM(G19:G43)-SUM(F19:F43))/SUM(F19:F43)*100))</f>
        <v>-5.6286943378665057</v>
      </c>
      <c r="G51" s="31">
        <f>+IF(OR(SUM(G19:G43)=0,SUM(G19:G43)=""),"",((SUM(G19:G43)-SUM(E19:E43))/SUM(E19:E43)*100))</f>
        <v>-14.165166388331704</v>
      </c>
      <c r="H51" s="31">
        <f>+IF(OR(SUM(H19:H43)=0,SUM(H19:H43)=""),"",((SUM(I19:I43)-SUM(H19:H43))/SUM(H19:H43)*100))</f>
        <v>23.233823198843183</v>
      </c>
      <c r="I51" s="32">
        <f>+IF(E18=0,"",SUM(E19:E43)/E18*100)</f>
        <v>100</v>
      </c>
      <c r="J51" s="32">
        <f t="shared" ref="J51:K51" si="1">+IF(F18=0,"",SUM(F19:F43)/F18*100)</f>
        <v>99.999999999999972</v>
      </c>
      <c r="K51" s="32">
        <f t="shared" si="1"/>
        <v>100</v>
      </c>
      <c r="L51" s="32">
        <f>+IF(H18=0,"",SUM(H19:H43)/H18*100)</f>
        <v>100</v>
      </c>
      <c r="M51" s="32">
        <f>+IF(I18=0,"",SUM(I19:I43)/I18*100)</f>
        <v>100.00000000000003</v>
      </c>
      <c r="N51"/>
    </row>
    <row r="52" spans="2:14" ht="18" x14ac:dyDescent="0.35">
      <c r="B52" s="12" t="s">
        <v>28</v>
      </c>
      <c r="C52" s="12" t="s">
        <v>29</v>
      </c>
      <c r="D52" s="12"/>
      <c r="E52" s="31">
        <f>+IF(OR(SUM(E19:E23)=0,SUM(E19:E23)=""),"",((SUM(F19:F23)-SUM(E19:E23))/SUM(E19:E23)*100))</f>
        <v>-9.0456224914671903</v>
      </c>
      <c r="F52" s="31">
        <f>+IF(OR(SUM(F19:F23)=0,SUM(F19:F23)=""),"",((SUM(G19:G23)-SUM(F19:F23))/SUM(F19:F23)*100))</f>
        <v>-5.7102689551415189</v>
      </c>
      <c r="G52" s="31">
        <f>+IF(OR(SUM(G19:G23)=0,SUM(G19:G23)=""),"",((SUM(G19:G23)-SUM(E19:E23))/SUM(E19:E23)*100))</f>
        <v>-14.23936207367916</v>
      </c>
      <c r="H52" s="31">
        <f>+IF(OR(SUM(H19:H23)=0,SUM(H19:H23)=""),"",((SUM(I19:I23)-SUM(H19:H23))/SUM(H19:H23)*100))</f>
        <v>20.883933315914906</v>
      </c>
      <c r="I52" s="32">
        <f>+IF(E18=0,"",SUM(E19:E23)/E18*100)</f>
        <v>100</v>
      </c>
      <c r="J52" s="32">
        <f>+IF(F18=0,"",SUM(F19:F23)/F18*100)</f>
        <v>99.999999999999972</v>
      </c>
      <c r="K52" s="32">
        <f>+IF(G18=0,"",SUM(G19:G23)/G18*100)</f>
        <v>99.913559935721281</v>
      </c>
      <c r="L52" s="32">
        <f>+IF(H18=0,"",SUM(H19:H23)/H18*100)</f>
        <v>100</v>
      </c>
      <c r="M52" s="32">
        <f>+IF(I18=0,"",SUM(I19:I23)/I18*100)</f>
        <v>98.093145354147936</v>
      </c>
      <c r="N52"/>
    </row>
    <row r="53" spans="2:14" ht="31" x14ac:dyDescent="0.35">
      <c r="B53" s="12" t="s">
        <v>30</v>
      </c>
      <c r="C53" s="12" t="s">
        <v>31</v>
      </c>
      <c r="D53" s="12"/>
      <c r="E53" s="31" t="str">
        <f>+IF(OR(SUM(E24:E43)=0,SUM(E24:E43)=""),"",((SUM(F24:F43)-SUM(E24:E43))/SUM(E24:E43)*100))</f>
        <v/>
      </c>
      <c r="F53" s="31" t="str">
        <f>+IF(OR(SUM(F24:F43)=0,SUM(F24:F43)=""),"",((SUM(G24:G43)-SUM(F24:F43))/SUM(F24:F43)*100))</f>
        <v/>
      </c>
      <c r="G53" s="31" t="e">
        <f>+IF(OR(SUM(G24:G43)=0,SUM(G24:G43)=""),"",((SUM(G24:G43)-SUM(E24:E43))/SUM(E24:E43)*100))</f>
        <v>#DIV/0!</v>
      </c>
      <c r="H53" s="31" t="str">
        <f>+IF(OR(SUM(H24:H43)=0,SUM(H24:H43)=""),"",((SUM(I24:I43)-SUM(H24:H43))/SUM(H24:H43)*100))</f>
        <v/>
      </c>
      <c r="I53" s="32" cm="1">
        <f t="array" ref="I53">+IF(E18=0,"",SUM(E24:E43/E18*100))</f>
        <v>0</v>
      </c>
      <c r="J53" s="32" cm="1">
        <f t="array" ref="J53">+IF(F18=0,"",SUM(F24:F43/F18*100))</f>
        <v>0</v>
      </c>
      <c r="K53" s="32" cm="1">
        <f t="array" ref="K53">+IF(G18=0,"",SUM(G24:G43/G18*100))</f>
        <v>8.6440064278714895E-2</v>
      </c>
      <c r="L53" s="32" cm="1">
        <f t="array" ref="L53">+IF(H18=0,"",SUM(H25:H43/H18*100))</f>
        <v>0</v>
      </c>
      <c r="M53" s="32" cm="1">
        <f t="array" ref="M53">+IF(I18=0,"",SUM(I24:I43/I18*100))</f>
        <v>1.9068546458520692</v>
      </c>
      <c r="N53"/>
    </row>
    <row r="54" spans="2:14" ht="20.25" customHeight="1" x14ac:dyDescent="0.35">
      <c r="B54" s="14">
        <v>1</v>
      </c>
      <c r="C54" s="15" t="str">
        <f>+C19</f>
        <v>COSTA RICA</v>
      </c>
      <c r="D54" s="16"/>
      <c r="E54" s="31">
        <f>+IF(OR(E19=0,E19=""),"",((F19-E19)/E19*100))</f>
        <v>-43.714244505291333</v>
      </c>
      <c r="F54" s="31">
        <f>+IF(OR(F19=0,F19=""),"",((G19-F19)/F19*100))</f>
        <v>31.685476374798021</v>
      </c>
      <c r="G54" s="31">
        <f>+IF(OR(G19=0,G19=""),"",((G19-E19)/E19*100))</f>
        <v>-25.879834745638835</v>
      </c>
      <c r="H54" s="31">
        <f>+IF(OR(H19=0,H19=""),"",((I19-H19)/H19*100))</f>
        <v>7.3914265178158871</v>
      </c>
      <c r="I54" s="33">
        <f>+IF(OR(E19=0,E19=""),"",(E19/E$18*100))</f>
        <v>95.727461439489076</v>
      </c>
      <c r="J54" s="33">
        <f>+IF(OR(F19=0,F19=""),"",(F19/F$18*100))</f>
        <v>59.239507061732731</v>
      </c>
      <c r="K54" s="33">
        <f>+IF(OR(G19=0,G19=""),"",(G19/G$18*100))</f>
        <v>82.662655273218647</v>
      </c>
      <c r="L54" s="33">
        <f>+IF(OR(H19=0,H19=""),"",(H19/H$18*100))</f>
        <v>82.301546447961258</v>
      </c>
      <c r="M54" s="33">
        <f>+IF(OR(I19=0,I19=""),"",(I19/I$18*100))</f>
        <v>71.721222698800531</v>
      </c>
      <c r="N54"/>
    </row>
    <row r="55" spans="2:14" ht="20.25" customHeight="1" x14ac:dyDescent="0.35">
      <c r="B55" s="14">
        <v>2</v>
      </c>
      <c r="C55" s="15" t="str">
        <f t="shared" ref="C55:C78" si="2">+C20</f>
        <v>JAPON</v>
      </c>
      <c r="D55" s="16"/>
      <c r="E55" s="31">
        <f>+IF(OR(E20=0,E20=""),"",((F20-E20)/E20*100))</f>
        <v>-100</v>
      </c>
      <c r="F55" s="31" t="str">
        <f t="shared" ref="E55:F70" si="3">+IF(OR(F20=0,F20=""),"",((G20-F20)/F20*100))</f>
        <v/>
      </c>
      <c r="G55" s="31" t="str">
        <f>+IF(OR(G20=0,G20=""),"",((G20-E20)/E20*100))</f>
        <v/>
      </c>
      <c r="H55" s="31" t="str">
        <f>+IF(OR(H20=0,H20=""),"",((I20-H20)/H20*100))</f>
        <v/>
      </c>
      <c r="I55" s="33">
        <f t="shared" ref="I55:I78" si="4">+IF(OR(E20=0,E20=""),"",(E20/E$18*100))</f>
        <v>1.5815479326585346E-2</v>
      </c>
      <c r="J55" s="33" t="str">
        <f t="shared" ref="J55:M78" si="5">+IF(OR(F20=0,F20=""),"",(F20/F$18*100))</f>
        <v/>
      </c>
      <c r="K55" s="33" t="str">
        <f t="shared" si="5"/>
        <v/>
      </c>
      <c r="L55" s="33" t="str">
        <f t="shared" si="5"/>
        <v/>
      </c>
      <c r="M55" s="33">
        <f t="shared" si="5"/>
        <v>12.01836296750716</v>
      </c>
      <c r="N55"/>
    </row>
    <row r="56" spans="2:14" ht="20.25" customHeight="1" x14ac:dyDescent="0.35">
      <c r="B56" s="14">
        <v>3</v>
      </c>
      <c r="C56" s="15" t="str">
        <f t="shared" si="2"/>
        <v>TURQUIA</v>
      </c>
      <c r="D56" s="16"/>
      <c r="E56" s="31">
        <f t="shared" si="3"/>
        <v>134.16823199031515</v>
      </c>
      <c r="F56" s="31">
        <f t="shared" si="3"/>
        <v>-31.626496180065161</v>
      </c>
      <c r="G56" s="31">
        <f t="shared" ref="G56:G78" si="6">+IF(OR(G21=0,G21=""),"",((G21-E21)/E21*100))</f>
        <v>60.109025044972007</v>
      </c>
      <c r="H56" s="31" t="str">
        <f>+IF(OR(H21=0,H21=""),"",((I21-H21)/H21*100))</f>
        <v/>
      </c>
      <c r="I56" s="33">
        <f t="shared" si="4"/>
        <v>4.2567230811843402</v>
      </c>
      <c r="J56" s="33">
        <f t="shared" si="5"/>
        <v>10.959223132496184</v>
      </c>
      <c r="K56" s="33">
        <f t="shared" si="5"/>
        <v>7.9401305243772979</v>
      </c>
      <c r="L56" s="33" t="str">
        <f t="shared" si="5"/>
        <v/>
      </c>
      <c r="M56" s="33">
        <f t="shared" si="5"/>
        <v>8.2787440990992458</v>
      </c>
      <c r="N56"/>
    </row>
    <row r="57" spans="2:14" ht="20.25" customHeight="1" x14ac:dyDescent="0.35">
      <c r="B57" s="14">
        <v>4</v>
      </c>
      <c r="C57" s="15" t="str">
        <f t="shared" si="2"/>
        <v>RUSIA</v>
      </c>
      <c r="D57" s="16"/>
      <c r="E57" s="31" t="str">
        <f t="shared" si="3"/>
        <v/>
      </c>
      <c r="F57" s="31">
        <f t="shared" si="3"/>
        <v>-71.011644559091692</v>
      </c>
      <c r="G57" s="31" t="e">
        <f>+IF(OR(G22=0,G22=""),"",((G22-E22)/E22*100))</f>
        <v>#DIV/0!</v>
      </c>
      <c r="H57" s="31">
        <f t="shared" ref="H57:H78" si="7">+IF(OR(H22=0,H22=""),"",((I22-H22)/H22*100))</f>
        <v>-56.892945694169448</v>
      </c>
      <c r="I57" s="33" t="str">
        <f t="shared" si="4"/>
        <v/>
      </c>
      <c r="J57" s="33">
        <f t="shared" si="5"/>
        <v>29.801269805771081</v>
      </c>
      <c r="K57" s="33">
        <f t="shared" si="5"/>
        <v>9.1541575657857699</v>
      </c>
      <c r="L57" s="33">
        <f t="shared" si="5"/>
        <v>17.366594917788827</v>
      </c>
      <c r="M57" s="33">
        <f t="shared" si="5"/>
        <v>6.074815588740992</v>
      </c>
      <c r="N57"/>
    </row>
    <row r="58" spans="2:14" ht="20.25" customHeight="1" x14ac:dyDescent="0.35">
      <c r="B58" s="14">
        <v>5</v>
      </c>
      <c r="C58" s="15" t="str">
        <f t="shared" si="2"/>
        <v>CHINA</v>
      </c>
      <c r="D58" s="16"/>
      <c r="E58" s="31" t="str">
        <f t="shared" si="3"/>
        <v/>
      </c>
      <c r="F58" s="31" t="str">
        <f t="shared" si="3"/>
        <v/>
      </c>
      <c r="G58" s="31" t="e">
        <f>+IF(OR(G23=0,G23=""),"",((G23-E23)/E23*100))</f>
        <v>#DIV/0!</v>
      </c>
      <c r="H58" s="31">
        <f t="shared" si="7"/>
        <v>-100</v>
      </c>
      <c r="I58" s="33" t="str">
        <f t="shared" si="4"/>
        <v/>
      </c>
      <c r="J58" s="33" t="str">
        <f t="shared" si="5"/>
        <v/>
      </c>
      <c r="K58" s="33">
        <f t="shared" si="5"/>
        <v>0.15661657233957865</v>
      </c>
      <c r="L58" s="33">
        <f t="shared" si="5"/>
        <v>0.33185863424992418</v>
      </c>
      <c r="M58" s="33" t="str">
        <f t="shared" si="5"/>
        <v/>
      </c>
      <c r="N58"/>
    </row>
    <row r="59" spans="2:14" ht="20.25" customHeight="1" x14ac:dyDescent="0.35">
      <c r="B59" s="14">
        <v>6</v>
      </c>
      <c r="C59" s="15" t="str">
        <f t="shared" si="2"/>
        <v>ISLAS VIRGENES (G.B.)</v>
      </c>
      <c r="D59" s="16"/>
      <c r="E59" s="31" t="str">
        <f t="shared" si="3"/>
        <v/>
      </c>
      <c r="F59" s="31" t="str">
        <f t="shared" si="3"/>
        <v/>
      </c>
      <c r="G59" s="31" t="e">
        <f>+IF(OR(G24=0,G24=""),"",((G24-E24)/E24*100))</f>
        <v>#DIV/0!</v>
      </c>
      <c r="H59" s="31" t="str">
        <f t="shared" si="7"/>
        <v/>
      </c>
      <c r="I59" s="33" t="str">
        <f t="shared" si="4"/>
        <v/>
      </c>
      <c r="J59" s="33" t="str">
        <f t="shared" si="5"/>
        <v/>
      </c>
      <c r="K59" s="33">
        <f t="shared" si="5"/>
        <v>8.6440064278714895E-2</v>
      </c>
      <c r="L59" s="33" t="str">
        <f t="shared" si="5"/>
        <v/>
      </c>
      <c r="M59" s="33" t="str">
        <f t="shared" si="5"/>
        <v/>
      </c>
      <c r="N59"/>
    </row>
    <row r="60" spans="2:14" ht="20.25" customHeight="1" x14ac:dyDescent="0.35">
      <c r="B60" s="14">
        <v>7</v>
      </c>
      <c r="C60" s="15" t="str">
        <f t="shared" si="2"/>
        <v>COLOMBIA</v>
      </c>
      <c r="D60" s="16"/>
      <c r="E60" s="31" t="str">
        <f t="shared" si="3"/>
        <v/>
      </c>
      <c r="F60" s="31" t="str">
        <f t="shared" si="3"/>
        <v/>
      </c>
      <c r="G60" s="31" t="str">
        <f t="shared" si="6"/>
        <v/>
      </c>
      <c r="H60" s="31" t="str">
        <f t="shared" si="7"/>
        <v/>
      </c>
      <c r="I60" s="33" t="str">
        <f t="shared" si="4"/>
        <v/>
      </c>
      <c r="J60" s="33" t="str">
        <f t="shared" si="5"/>
        <v/>
      </c>
      <c r="K60" s="33" t="str">
        <f t="shared" si="5"/>
        <v/>
      </c>
      <c r="L60" s="33" t="str">
        <f t="shared" si="5"/>
        <v/>
      </c>
      <c r="M60" s="33">
        <f t="shared" si="5"/>
        <v>1.8493722953787552</v>
      </c>
      <c r="N60"/>
    </row>
    <row r="61" spans="2:14" ht="20.25" customHeight="1" x14ac:dyDescent="0.35">
      <c r="B61" s="14">
        <v>8</v>
      </c>
      <c r="C61" s="15" t="str">
        <f t="shared" si="2"/>
        <v>ESTADOS UNIDOS (EEUU)</v>
      </c>
      <c r="D61" s="16"/>
      <c r="E61" s="31" t="str">
        <f t="shared" si="3"/>
        <v/>
      </c>
      <c r="F61" s="31" t="str">
        <f t="shared" si="3"/>
        <v/>
      </c>
      <c r="G61" s="31" t="str">
        <f t="shared" si="6"/>
        <v/>
      </c>
      <c r="H61" s="31" t="str">
        <f t="shared" si="7"/>
        <v/>
      </c>
      <c r="I61" s="33" t="str">
        <f t="shared" si="4"/>
        <v/>
      </c>
      <c r="J61" s="33" t="str">
        <f t="shared" si="5"/>
        <v/>
      </c>
      <c r="K61" s="33" t="str">
        <f t="shared" si="5"/>
        <v/>
      </c>
      <c r="L61" s="33" t="str">
        <f t="shared" si="5"/>
        <v/>
      </c>
      <c r="M61" s="33">
        <f t="shared" si="5"/>
        <v>5.7482350473313945E-2</v>
      </c>
      <c r="N61"/>
    </row>
    <row r="62" spans="2:14" ht="20.25" customHeight="1" x14ac:dyDescent="0.35">
      <c r="B62" s="14">
        <v>9</v>
      </c>
      <c r="C62" s="15">
        <f t="shared" si="2"/>
        <v>0</v>
      </c>
      <c r="D62" s="16"/>
      <c r="E62" s="31" t="str">
        <f t="shared" si="3"/>
        <v/>
      </c>
      <c r="F62" s="31" t="str">
        <f t="shared" si="3"/>
        <v/>
      </c>
      <c r="G62" s="31" t="str">
        <f>+IF(OR(G27=0,G27=""),"",((G27-E27)/E27*100))</f>
        <v/>
      </c>
      <c r="H62" s="31" t="str">
        <f t="shared" si="7"/>
        <v/>
      </c>
      <c r="I62" s="33" t="str">
        <f t="shared" si="4"/>
        <v/>
      </c>
      <c r="J62" s="33" t="str">
        <f t="shared" si="5"/>
        <v/>
      </c>
      <c r="K62" s="33" t="str">
        <f t="shared" si="5"/>
        <v/>
      </c>
      <c r="L62" s="33" t="str">
        <f t="shared" si="5"/>
        <v/>
      </c>
      <c r="M62" s="33" t="str">
        <f t="shared" si="5"/>
        <v/>
      </c>
      <c r="N62"/>
    </row>
    <row r="63" spans="2:14" ht="20.25" customHeight="1" x14ac:dyDescent="0.35">
      <c r="B63" s="14">
        <v>10</v>
      </c>
      <c r="C63" s="15">
        <f t="shared" si="2"/>
        <v>0</v>
      </c>
      <c r="D63" s="16"/>
      <c r="E63" s="31" t="str">
        <f t="shared" si="3"/>
        <v/>
      </c>
      <c r="F63" s="31" t="str">
        <f t="shared" si="3"/>
        <v/>
      </c>
      <c r="G63" s="31" t="str">
        <f t="shared" si="6"/>
        <v/>
      </c>
      <c r="H63" s="31" t="str">
        <f t="shared" si="7"/>
        <v/>
      </c>
      <c r="I63" s="33" t="str">
        <f t="shared" si="4"/>
        <v/>
      </c>
      <c r="J63" s="33" t="str">
        <f t="shared" si="5"/>
        <v/>
      </c>
      <c r="K63" s="33" t="str">
        <f t="shared" si="5"/>
        <v/>
      </c>
      <c r="L63" s="33" t="str">
        <f t="shared" si="5"/>
        <v/>
      </c>
      <c r="M63" s="33" t="str">
        <f t="shared" si="5"/>
        <v/>
      </c>
      <c r="N63"/>
    </row>
    <row r="64" spans="2:14" ht="20.25" customHeight="1" x14ac:dyDescent="0.35">
      <c r="B64" s="14">
        <v>11</v>
      </c>
      <c r="C64" s="15">
        <f t="shared" si="2"/>
        <v>0</v>
      </c>
      <c r="D64" s="16"/>
      <c r="E64" s="31" t="str">
        <f t="shared" si="3"/>
        <v/>
      </c>
      <c r="F64" s="31" t="str">
        <f t="shared" si="3"/>
        <v/>
      </c>
      <c r="G64" s="31" t="str">
        <f t="shared" si="6"/>
        <v/>
      </c>
      <c r="H64" s="31" t="str">
        <f t="shared" si="7"/>
        <v/>
      </c>
      <c r="I64" s="33" t="str">
        <f t="shared" si="4"/>
        <v/>
      </c>
      <c r="J64" s="33" t="str">
        <f t="shared" si="5"/>
        <v/>
      </c>
      <c r="K64" s="33" t="str">
        <f t="shared" si="5"/>
        <v/>
      </c>
      <c r="L64" s="33" t="str">
        <f t="shared" si="5"/>
        <v/>
      </c>
      <c r="M64" s="33" t="str">
        <f t="shared" si="5"/>
        <v/>
      </c>
      <c r="N64"/>
    </row>
    <row r="65" spans="2:14" ht="20.25" customHeight="1" x14ac:dyDescent="0.35">
      <c r="B65" s="14">
        <v>12</v>
      </c>
      <c r="C65" s="15">
        <f t="shared" si="2"/>
        <v>0</v>
      </c>
      <c r="D65" s="16"/>
      <c r="E65" s="31" t="str">
        <f t="shared" si="3"/>
        <v/>
      </c>
      <c r="F65" s="31" t="str">
        <f t="shared" si="3"/>
        <v/>
      </c>
      <c r="G65" s="31" t="str">
        <f t="shared" si="6"/>
        <v/>
      </c>
      <c r="H65" s="31" t="str">
        <f t="shared" si="7"/>
        <v/>
      </c>
      <c r="I65" s="33" t="str">
        <f t="shared" si="4"/>
        <v/>
      </c>
      <c r="J65" s="33" t="str">
        <f t="shared" si="5"/>
        <v/>
      </c>
      <c r="K65" s="33" t="str">
        <f t="shared" si="5"/>
        <v/>
      </c>
      <c r="L65" s="33" t="str">
        <f t="shared" si="5"/>
        <v/>
      </c>
      <c r="M65" s="33" t="str">
        <f t="shared" si="5"/>
        <v/>
      </c>
      <c r="N65"/>
    </row>
    <row r="66" spans="2:14" ht="20.25" customHeight="1" x14ac:dyDescent="0.35">
      <c r="B66" s="14">
        <v>13</v>
      </c>
      <c r="C66" s="15">
        <f t="shared" si="2"/>
        <v>0</v>
      </c>
      <c r="D66" s="16"/>
      <c r="E66" s="31" t="str">
        <f t="shared" si="3"/>
        <v/>
      </c>
      <c r="F66" s="31" t="str">
        <f t="shared" si="3"/>
        <v/>
      </c>
      <c r="G66" s="31" t="str">
        <f t="shared" si="6"/>
        <v/>
      </c>
      <c r="H66" s="31" t="str">
        <f t="shared" si="7"/>
        <v/>
      </c>
      <c r="I66" s="33" t="str">
        <f t="shared" si="4"/>
        <v/>
      </c>
      <c r="J66" s="33" t="str">
        <f t="shared" si="5"/>
        <v/>
      </c>
      <c r="K66" s="33" t="str">
        <f t="shared" si="5"/>
        <v/>
      </c>
      <c r="L66" s="33" t="str">
        <f t="shared" si="5"/>
        <v/>
      </c>
      <c r="M66" s="33" t="str">
        <f t="shared" si="5"/>
        <v/>
      </c>
      <c r="N66"/>
    </row>
    <row r="67" spans="2:14" ht="20.25" customHeight="1" x14ac:dyDescent="0.35">
      <c r="B67" s="14">
        <v>14</v>
      </c>
      <c r="C67" s="15">
        <f t="shared" si="2"/>
        <v>0</v>
      </c>
      <c r="D67" s="16"/>
      <c r="E67" s="31" t="str">
        <f t="shared" si="3"/>
        <v/>
      </c>
      <c r="F67" s="31" t="str">
        <f t="shared" si="3"/>
        <v/>
      </c>
      <c r="G67" s="31" t="str">
        <f t="shared" si="6"/>
        <v/>
      </c>
      <c r="H67" s="31" t="str">
        <f t="shared" si="7"/>
        <v/>
      </c>
      <c r="I67" s="33" t="str">
        <f t="shared" si="4"/>
        <v/>
      </c>
      <c r="J67" s="33" t="str">
        <f t="shared" si="5"/>
        <v/>
      </c>
      <c r="K67" s="33" t="str">
        <f t="shared" si="5"/>
        <v/>
      </c>
      <c r="L67" s="33" t="str">
        <f t="shared" si="5"/>
        <v/>
      </c>
      <c r="M67" s="33" t="str">
        <f t="shared" si="5"/>
        <v/>
      </c>
      <c r="N67"/>
    </row>
    <row r="68" spans="2:14" ht="20.25" customHeight="1" x14ac:dyDescent="0.35">
      <c r="B68" s="14">
        <v>15</v>
      </c>
      <c r="C68" s="15">
        <f t="shared" si="2"/>
        <v>0</v>
      </c>
      <c r="D68" s="16"/>
      <c r="E68" s="31" t="str">
        <f t="shared" si="3"/>
        <v/>
      </c>
      <c r="F68" s="31" t="str">
        <f t="shared" si="3"/>
        <v/>
      </c>
      <c r="G68" s="31" t="str">
        <f t="shared" si="6"/>
        <v/>
      </c>
      <c r="H68" s="31" t="str">
        <f t="shared" si="7"/>
        <v/>
      </c>
      <c r="I68" s="33" t="str">
        <f t="shared" si="4"/>
        <v/>
      </c>
      <c r="J68" s="33" t="str">
        <f t="shared" si="5"/>
        <v/>
      </c>
      <c r="K68" s="33" t="str">
        <f t="shared" si="5"/>
        <v/>
      </c>
      <c r="L68" s="33" t="str">
        <f t="shared" si="5"/>
        <v/>
      </c>
      <c r="M68" s="33" t="str">
        <f t="shared" si="5"/>
        <v/>
      </c>
      <c r="N68"/>
    </row>
    <row r="69" spans="2:14" ht="20.25" customHeight="1" x14ac:dyDescent="0.35">
      <c r="B69" s="14">
        <v>16</v>
      </c>
      <c r="C69" s="15">
        <f t="shared" si="2"/>
        <v>0</v>
      </c>
      <c r="D69" s="16"/>
      <c r="E69" s="31" t="str">
        <f t="shared" si="3"/>
        <v/>
      </c>
      <c r="F69" s="31" t="str">
        <f t="shared" si="3"/>
        <v/>
      </c>
      <c r="G69" s="31" t="str">
        <f>+IF(OR(G34=0,G34=""),"",((G34-E34)/E34*100))</f>
        <v/>
      </c>
      <c r="H69" s="31" t="str">
        <f>+IF(OR(H34=0,H34=""),"",((I34-H34)/H34*100))</f>
        <v/>
      </c>
      <c r="I69" s="33" t="str">
        <f t="shared" si="4"/>
        <v/>
      </c>
      <c r="J69" s="33" t="str">
        <f t="shared" si="5"/>
        <v/>
      </c>
      <c r="K69" s="33" t="str">
        <f t="shared" si="5"/>
        <v/>
      </c>
      <c r="L69" s="33" t="str">
        <f t="shared" si="5"/>
        <v/>
      </c>
      <c r="M69" s="33" t="str">
        <f t="shared" si="5"/>
        <v/>
      </c>
      <c r="N69"/>
    </row>
    <row r="70" spans="2:14" ht="20.25" customHeight="1" x14ac:dyDescent="0.35">
      <c r="B70" s="14">
        <v>17</v>
      </c>
      <c r="C70" s="15">
        <f t="shared" si="2"/>
        <v>0</v>
      </c>
      <c r="D70" s="16"/>
      <c r="E70" s="31" t="str">
        <f t="shared" si="3"/>
        <v/>
      </c>
      <c r="F70" s="31" t="str">
        <f t="shared" si="3"/>
        <v/>
      </c>
      <c r="G70" s="31" t="str">
        <f t="shared" si="6"/>
        <v/>
      </c>
      <c r="H70" s="31" t="str">
        <f t="shared" si="7"/>
        <v/>
      </c>
      <c r="I70" s="33" t="str">
        <f t="shared" si="4"/>
        <v/>
      </c>
      <c r="J70" s="33" t="str">
        <f t="shared" si="5"/>
        <v/>
      </c>
      <c r="K70" s="33" t="str">
        <f t="shared" si="5"/>
        <v/>
      </c>
      <c r="L70" s="33" t="str">
        <f t="shared" si="5"/>
        <v/>
      </c>
      <c r="M70" s="33" t="str">
        <f t="shared" si="5"/>
        <v/>
      </c>
      <c r="N70"/>
    </row>
    <row r="71" spans="2:14" ht="20.25" customHeight="1" x14ac:dyDescent="0.35">
      <c r="B71" s="14">
        <v>18</v>
      </c>
      <c r="C71" s="15">
        <f t="shared" si="2"/>
        <v>0</v>
      </c>
      <c r="D71" s="16"/>
      <c r="E71" s="31" t="str">
        <f t="shared" ref="E71:F78" si="8">+IF(OR(E36=0,E36=""),"",((F36-E36)/E36*100))</f>
        <v/>
      </c>
      <c r="F71" s="31" t="str">
        <f t="shared" si="8"/>
        <v/>
      </c>
      <c r="G71" s="31" t="str">
        <f t="shared" si="6"/>
        <v/>
      </c>
      <c r="H71" s="31" t="str">
        <f t="shared" si="7"/>
        <v/>
      </c>
      <c r="I71" s="33" t="str">
        <f t="shared" si="4"/>
        <v/>
      </c>
      <c r="J71" s="33" t="str">
        <f t="shared" si="5"/>
        <v/>
      </c>
      <c r="K71" s="33" t="str">
        <f t="shared" si="5"/>
        <v/>
      </c>
      <c r="L71" s="33" t="str">
        <f t="shared" si="5"/>
        <v/>
      </c>
      <c r="M71" s="33" t="str">
        <f t="shared" si="5"/>
        <v/>
      </c>
      <c r="N71"/>
    </row>
    <row r="72" spans="2:14" ht="20.25" customHeight="1" x14ac:dyDescent="0.35">
      <c r="B72" s="14">
        <v>19</v>
      </c>
      <c r="C72" s="15">
        <f t="shared" si="2"/>
        <v>0</v>
      </c>
      <c r="D72" s="16"/>
      <c r="E72" s="31" t="str">
        <f t="shared" si="8"/>
        <v/>
      </c>
      <c r="F72" s="31" t="str">
        <f t="shared" si="8"/>
        <v/>
      </c>
      <c r="G72" s="31" t="str">
        <f t="shared" si="6"/>
        <v/>
      </c>
      <c r="H72" s="31" t="str">
        <f t="shared" si="7"/>
        <v/>
      </c>
      <c r="I72" s="33" t="str">
        <f t="shared" si="4"/>
        <v/>
      </c>
      <c r="J72" s="33" t="str">
        <f t="shared" si="5"/>
        <v/>
      </c>
      <c r="K72" s="33" t="str">
        <f t="shared" si="5"/>
        <v/>
      </c>
      <c r="L72" s="33" t="str">
        <f t="shared" si="5"/>
        <v/>
      </c>
      <c r="M72" s="33" t="str">
        <f t="shared" si="5"/>
        <v/>
      </c>
      <c r="N72"/>
    </row>
    <row r="73" spans="2:14" ht="20.25" customHeight="1" x14ac:dyDescent="0.35">
      <c r="B73" s="14">
        <v>20</v>
      </c>
      <c r="C73" s="15">
        <f t="shared" si="2"/>
        <v>0</v>
      </c>
      <c r="D73" s="16"/>
      <c r="E73" s="31" t="str">
        <f t="shared" si="8"/>
        <v/>
      </c>
      <c r="F73" s="31" t="str">
        <f t="shared" si="8"/>
        <v/>
      </c>
      <c r="G73" s="31" t="str">
        <f t="shared" si="6"/>
        <v/>
      </c>
      <c r="H73" s="31" t="str">
        <f t="shared" si="7"/>
        <v/>
      </c>
      <c r="I73" s="33" t="str">
        <f t="shared" si="4"/>
        <v/>
      </c>
      <c r="J73" s="33" t="str">
        <f t="shared" si="5"/>
        <v/>
      </c>
      <c r="K73" s="33" t="str">
        <f t="shared" si="5"/>
        <v/>
      </c>
      <c r="L73" s="33" t="str">
        <f t="shared" si="5"/>
        <v/>
      </c>
      <c r="M73" s="33" t="str">
        <f t="shared" si="5"/>
        <v/>
      </c>
      <c r="N73"/>
    </row>
    <row r="74" spans="2:14" ht="20.25" customHeight="1" x14ac:dyDescent="0.35">
      <c r="B74" s="14">
        <v>21</v>
      </c>
      <c r="C74" s="15">
        <f t="shared" si="2"/>
        <v>0</v>
      </c>
      <c r="D74" s="16"/>
      <c r="E74" s="31" t="str">
        <f t="shared" si="8"/>
        <v/>
      </c>
      <c r="F74" s="31" t="str">
        <f t="shared" si="8"/>
        <v/>
      </c>
      <c r="G74" s="31" t="str">
        <f t="shared" si="6"/>
        <v/>
      </c>
      <c r="H74" s="31" t="str">
        <f t="shared" si="7"/>
        <v/>
      </c>
      <c r="I74" s="33" t="str">
        <f t="shared" si="4"/>
        <v/>
      </c>
      <c r="J74" s="33" t="str">
        <f t="shared" si="5"/>
        <v/>
      </c>
      <c r="K74" s="33" t="str">
        <f t="shared" si="5"/>
        <v/>
      </c>
      <c r="L74" s="33" t="str">
        <f t="shared" si="5"/>
        <v/>
      </c>
      <c r="M74" s="33" t="str">
        <f t="shared" si="5"/>
        <v/>
      </c>
      <c r="N74"/>
    </row>
    <row r="75" spans="2:14" ht="20.25" customHeight="1" x14ac:dyDescent="0.35">
      <c r="B75" s="14">
        <v>22</v>
      </c>
      <c r="C75" s="15">
        <f t="shared" si="2"/>
        <v>0</v>
      </c>
      <c r="D75" s="16"/>
      <c r="E75" s="31" t="str">
        <f t="shared" si="8"/>
        <v/>
      </c>
      <c r="F75" s="31" t="str">
        <f t="shared" si="8"/>
        <v/>
      </c>
      <c r="G75" s="31" t="str">
        <f t="shared" si="6"/>
        <v/>
      </c>
      <c r="H75" s="31" t="str">
        <f t="shared" si="7"/>
        <v/>
      </c>
      <c r="I75" s="33" t="str">
        <f t="shared" si="4"/>
        <v/>
      </c>
      <c r="J75" s="33" t="str">
        <f t="shared" si="5"/>
        <v/>
      </c>
      <c r="K75" s="33" t="str">
        <f t="shared" si="5"/>
        <v/>
      </c>
      <c r="L75" s="33" t="str">
        <f t="shared" si="5"/>
        <v/>
      </c>
      <c r="M75" s="33" t="str">
        <f t="shared" si="5"/>
        <v/>
      </c>
      <c r="N75"/>
    </row>
    <row r="76" spans="2:14" ht="20.25" customHeight="1" x14ac:dyDescent="0.35">
      <c r="B76" s="14">
        <v>23</v>
      </c>
      <c r="C76" s="15">
        <f t="shared" si="2"/>
        <v>0</v>
      </c>
      <c r="D76" s="16"/>
      <c r="E76" s="31" t="str">
        <f t="shared" si="8"/>
        <v/>
      </c>
      <c r="F76" s="31" t="str">
        <f t="shared" si="8"/>
        <v/>
      </c>
      <c r="G76" s="31" t="str">
        <f t="shared" si="6"/>
        <v/>
      </c>
      <c r="H76" s="31" t="str">
        <f t="shared" si="7"/>
        <v/>
      </c>
      <c r="I76" s="33" t="str">
        <f t="shared" si="4"/>
        <v/>
      </c>
      <c r="J76" s="33" t="str">
        <f t="shared" si="5"/>
        <v/>
      </c>
      <c r="K76" s="33" t="str">
        <f t="shared" si="5"/>
        <v/>
      </c>
      <c r="L76" s="33" t="str">
        <f t="shared" si="5"/>
        <v/>
      </c>
      <c r="M76" s="33" t="str">
        <f t="shared" si="5"/>
        <v/>
      </c>
      <c r="N76"/>
    </row>
    <row r="77" spans="2:14" ht="20.25" customHeight="1" x14ac:dyDescent="0.35">
      <c r="B77" s="14">
        <v>24</v>
      </c>
      <c r="C77" s="15">
        <f t="shared" si="2"/>
        <v>0</v>
      </c>
      <c r="D77" s="16"/>
      <c r="E77" s="31" t="str">
        <f t="shared" si="8"/>
        <v/>
      </c>
      <c r="F77" s="31" t="str">
        <f t="shared" si="8"/>
        <v/>
      </c>
      <c r="G77" s="31" t="str">
        <f t="shared" si="6"/>
        <v/>
      </c>
      <c r="H77" s="31" t="str">
        <f t="shared" si="7"/>
        <v/>
      </c>
      <c r="I77" s="33" t="str">
        <f t="shared" si="4"/>
        <v/>
      </c>
      <c r="J77" s="33" t="str">
        <f t="shared" si="5"/>
        <v/>
      </c>
      <c r="K77" s="33" t="str">
        <f t="shared" si="5"/>
        <v/>
      </c>
      <c r="L77" s="33" t="str">
        <f t="shared" si="5"/>
        <v/>
      </c>
      <c r="M77" s="33" t="str">
        <f t="shared" si="5"/>
        <v/>
      </c>
      <c r="N77"/>
    </row>
    <row r="78" spans="2:14" ht="20.25" customHeight="1" x14ac:dyDescent="0.35">
      <c r="B78" s="14">
        <v>25</v>
      </c>
      <c r="C78" s="15">
        <f t="shared" si="2"/>
        <v>0</v>
      </c>
      <c r="D78" s="16"/>
      <c r="E78" s="31" t="str">
        <f t="shared" si="8"/>
        <v/>
      </c>
      <c r="F78" s="31" t="str">
        <f t="shared" si="8"/>
        <v/>
      </c>
      <c r="G78" s="31" t="str">
        <f t="shared" si="6"/>
        <v/>
      </c>
      <c r="H78" s="31" t="str">
        <f t="shared" si="7"/>
        <v/>
      </c>
      <c r="I78" s="33" t="str">
        <f t="shared" si="4"/>
        <v/>
      </c>
      <c r="J78" s="33" t="str">
        <f t="shared" si="5"/>
        <v/>
      </c>
      <c r="K78" s="33" t="str">
        <f t="shared" si="5"/>
        <v/>
      </c>
      <c r="L78" s="33" t="str">
        <f t="shared" si="5"/>
        <v/>
      </c>
      <c r="M78" s="33" t="str">
        <f>+IF(OR(I43=0,I43=""),"",(I43/I$18*100))</f>
        <v/>
      </c>
      <c r="N78"/>
    </row>
    <row r="79" spans="2:14" ht="20.25" customHeight="1" x14ac:dyDescent="0.35">
      <c r="B79" s="19"/>
      <c r="C79" s="34"/>
    </row>
    <row r="80" spans="2:14" ht="15.5" x14ac:dyDescent="0.35">
      <c r="B80" s="20"/>
      <c r="C80" s="8"/>
    </row>
    <row r="81" spans="2:14" ht="13" x14ac:dyDescent="0.35">
      <c r="B81" s="8"/>
      <c r="C81" s="8"/>
    </row>
    <row r="82" spans="2:14" ht="20" x14ac:dyDescent="0.25"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8"/>
    </row>
    <row r="83" spans="2:14" ht="18" customHeight="1" x14ac:dyDescent="0.35">
      <c r="B83" s="60" t="s">
        <v>32</v>
      </c>
      <c r="C83" s="60" t="s">
        <v>12</v>
      </c>
      <c r="D83" s="60" t="s">
        <v>22</v>
      </c>
      <c r="E83" s="62" t="str">
        <f>+"Precio (USD/"&amp;D13&amp;"Pza)"</f>
        <v>Precio (USD/TMPza)</v>
      </c>
      <c r="F83" s="62"/>
      <c r="G83" s="62"/>
      <c r="H83" s="62"/>
      <c r="I83" s="62"/>
      <c r="J83" s="63" t="s">
        <v>33</v>
      </c>
      <c r="K83" s="64"/>
      <c r="L83" s="65"/>
      <c r="M83"/>
    </row>
    <row r="84" spans="2:14" ht="46.5" x14ac:dyDescent="0.35">
      <c r="B84" s="60"/>
      <c r="C84" s="60"/>
      <c r="D84" s="60"/>
      <c r="E84" s="35">
        <f>+E17</f>
        <v>2022</v>
      </c>
      <c r="F84" s="35">
        <f t="shared" ref="F84:I84" si="9">+F17</f>
        <v>2023</v>
      </c>
      <c r="G84" s="35">
        <f t="shared" si="9"/>
        <v>2024</v>
      </c>
      <c r="H84" s="35" t="str">
        <f t="shared" si="9"/>
        <v>Ene - May 2024</v>
      </c>
      <c r="I84" s="35" t="str">
        <f t="shared" si="9"/>
        <v>Ene - May 2025</v>
      </c>
      <c r="J84" s="36" t="str">
        <f>+E49</f>
        <v>2023 / 2022</v>
      </c>
      <c r="K84" s="37" t="str">
        <f>+F49</f>
        <v>2024 / 2023</v>
      </c>
      <c r="L84" s="37" t="str">
        <f>+H49</f>
        <v>Ene - May 2025 / Ene - May 2024</v>
      </c>
      <c r="M84"/>
    </row>
    <row r="85" spans="2:14" ht="20.25" customHeight="1" x14ac:dyDescent="0.35">
      <c r="B85" s="12" t="s">
        <v>15</v>
      </c>
      <c r="C85" s="12" t="s">
        <v>16</v>
      </c>
      <c r="D85" s="12"/>
      <c r="E85" s="32">
        <f>IF(E18=0,0,J18/E18)</f>
        <v>883.84896902844298</v>
      </c>
      <c r="F85" s="32">
        <f>IF(F18=0,0,K18/F18)</f>
        <v>739.90997418038739</v>
      </c>
      <c r="G85" s="32">
        <f>IF(G18=0,0,L18/G18)</f>
        <v>659.56691995659389</v>
      </c>
      <c r="H85" s="32">
        <f>IF(H18=0,0,M18/H18)</f>
        <v>642.12507400938853</v>
      </c>
      <c r="I85" s="32">
        <f>IF(I18=0,0,N18/I18)</f>
        <v>716.09064071239914</v>
      </c>
      <c r="J85" s="31">
        <f>+IF(OR(E85=0,E85=""),"",((F85-E85)/E85*100))</f>
        <v>-16.285474090248503</v>
      </c>
      <c r="K85" s="31">
        <f>+IF(OR(F85=0,F85=""),"",((G85-F85)/F85*100))</f>
        <v>-10.858490495791878</v>
      </c>
      <c r="L85" s="31">
        <f>+IF(OR(G85=0,G85=""),"",((H85-G85)/G85*100))</f>
        <v>-2.6444391644676801</v>
      </c>
      <c r="M85"/>
    </row>
    <row r="86" spans="2:14" ht="20.25" customHeight="1" x14ac:dyDescent="0.35">
      <c r="B86" s="14">
        <v>1</v>
      </c>
      <c r="C86" s="15" t="str">
        <f>+C19</f>
        <v>COSTA RICA</v>
      </c>
      <c r="D86" s="16"/>
      <c r="E86" s="38">
        <f>IF(OR(E19=0,E19=""),"",(J19/E19))</f>
        <v>888.41000253300149</v>
      </c>
      <c r="F86" s="38">
        <f>IF(OR(F19=0,F19=""),"",(K19/F19))</f>
        <v>809.56893914608588</v>
      </c>
      <c r="G86" s="38">
        <f>IF(OR(G19=0,G19=""),"",(L19/G19))</f>
        <v>666.09630435115548</v>
      </c>
      <c r="H86" s="38">
        <f>IF(OR(H19=0,H19=""),"",(M19/H19))</f>
        <v>649.36195662796797</v>
      </c>
      <c r="I86" s="38">
        <f>IF(OR(I19=0,I19=""),"",(N19/I19))</f>
        <v>759.26288272643626</v>
      </c>
      <c r="J86" s="38">
        <f t="shared" ref="J86:L110" si="10">+IF(OR(E86=0,E86="",F86=0,F86=""),"",((F86-E86)/E86*100))</f>
        <v>-8.8744006891105354</v>
      </c>
      <c r="K86" s="38">
        <f t="shared" si="10"/>
        <v>-17.722102202471099</v>
      </c>
      <c r="L86" s="38">
        <f t="shared" si="10"/>
        <v>-2.5123015416649763</v>
      </c>
      <c r="M86"/>
    </row>
    <row r="87" spans="2:14" ht="20.25" customHeight="1" x14ac:dyDescent="0.35">
      <c r="B87" s="14">
        <v>2</v>
      </c>
      <c r="C87" s="15" t="str">
        <f t="shared" ref="C87:C110" si="11">+C20</f>
        <v>JAPON</v>
      </c>
      <c r="D87" s="16"/>
      <c r="E87" s="38">
        <f>IF(OR(E20=0,E20=""),"",(J20/E20))</f>
        <v>1020</v>
      </c>
      <c r="F87" s="38" t="str">
        <f t="shared" ref="E87:I102" si="12">IF(OR(F20=0,F20=""),"",(K20/F20))</f>
        <v/>
      </c>
      <c r="G87" s="38" t="str">
        <f t="shared" si="12"/>
        <v/>
      </c>
      <c r="H87" s="38" t="str">
        <f t="shared" si="12"/>
        <v/>
      </c>
      <c r="I87" s="38">
        <f t="shared" si="12"/>
        <v>561</v>
      </c>
      <c r="J87" s="38" t="str">
        <f>+IF(OR(E87=0,E87="",F87=0,F87=""),"",((F87-E87)/E87*100))</f>
        <v/>
      </c>
      <c r="K87" s="38" t="str">
        <f>+IF(OR(F87=0,F87="",G87=0,G87=""),"",((G87-F87)/F87*100))</f>
        <v/>
      </c>
      <c r="L87" s="38" t="str">
        <f>+IF(OR(G87=0,G87="",H87=0,H87=""),"",((H87-G87)/G87*100))</f>
        <v/>
      </c>
      <c r="M87"/>
    </row>
    <row r="88" spans="2:14" ht="20.25" customHeight="1" x14ac:dyDescent="0.35">
      <c r="B88" s="14">
        <v>3</v>
      </c>
      <c r="C88" s="15" t="str">
        <f t="shared" si="11"/>
        <v>TURQUIA</v>
      </c>
      <c r="D88" s="16"/>
      <c r="E88" s="38">
        <f t="shared" si="12"/>
        <v>780.77215515559828</v>
      </c>
      <c r="F88" s="38">
        <f t="shared" si="12"/>
        <v>694.68188551326102</v>
      </c>
      <c r="G88" s="38">
        <f t="shared" si="12"/>
        <v>650.5735386858928</v>
      </c>
      <c r="H88" s="38" t="str">
        <f t="shared" si="12"/>
        <v/>
      </c>
      <c r="I88" s="38">
        <f t="shared" si="12"/>
        <v>658.99999999999989</v>
      </c>
      <c r="J88" s="38">
        <f t="shared" si="10"/>
        <v>-11.026298654974514</v>
      </c>
      <c r="K88" s="38">
        <f t="shared" si="10"/>
        <v>-6.3494309765654924</v>
      </c>
      <c r="L88" s="38" t="str">
        <f t="shared" si="10"/>
        <v/>
      </c>
      <c r="M88"/>
    </row>
    <row r="89" spans="2:14" ht="20.25" customHeight="1" x14ac:dyDescent="0.35">
      <c r="B89" s="14">
        <v>4</v>
      </c>
      <c r="C89" s="15" t="str">
        <f t="shared" si="11"/>
        <v>RUSIA</v>
      </c>
      <c r="D89" s="16"/>
      <c r="E89" s="38" t="str">
        <f t="shared" si="12"/>
        <v/>
      </c>
      <c r="F89" s="38">
        <f t="shared" si="12"/>
        <v>618.07294994942686</v>
      </c>
      <c r="G89" s="38">
        <f t="shared" si="12"/>
        <v>609.93032740847548</v>
      </c>
      <c r="H89" s="38">
        <f t="shared" si="12"/>
        <v>609.92218181800729</v>
      </c>
      <c r="I89" s="38">
        <f t="shared" si="12"/>
        <v>603.78938833284712</v>
      </c>
      <c r="J89" s="38" t="str">
        <f t="shared" si="10"/>
        <v/>
      </c>
      <c r="K89" s="38">
        <f t="shared" si="10"/>
        <v>-1.3174209519471189</v>
      </c>
      <c r="L89" s="38">
        <f t="shared" si="10"/>
        <v>-1.3354952364475043E-3</v>
      </c>
      <c r="M89"/>
    </row>
    <row r="90" spans="2:14" ht="20.25" customHeight="1" x14ac:dyDescent="0.35">
      <c r="B90" s="14">
        <v>5</v>
      </c>
      <c r="C90" s="15" t="str">
        <f t="shared" si="11"/>
        <v>CHINA</v>
      </c>
      <c r="D90" s="16"/>
      <c r="E90" s="38" t="str">
        <f t="shared" si="12"/>
        <v/>
      </c>
      <c r="F90" s="38" t="str">
        <f t="shared" si="12"/>
        <v/>
      </c>
      <c r="G90" s="38">
        <f t="shared" si="12"/>
        <v>532.58431372549023</v>
      </c>
      <c r="H90" s="38">
        <f t="shared" si="12"/>
        <v>532.58431372549023</v>
      </c>
      <c r="I90" s="38" t="str">
        <f t="shared" si="12"/>
        <v/>
      </c>
      <c r="J90" s="38" t="str">
        <f t="shared" si="10"/>
        <v/>
      </c>
      <c r="K90" s="38" t="str">
        <f t="shared" si="10"/>
        <v/>
      </c>
      <c r="L90" s="38">
        <f t="shared" si="10"/>
        <v>0</v>
      </c>
      <c r="M90"/>
    </row>
    <row r="91" spans="2:14" ht="20.25" customHeight="1" x14ac:dyDescent="0.35">
      <c r="B91" s="14">
        <v>6</v>
      </c>
      <c r="C91" s="15" t="str">
        <f t="shared" si="11"/>
        <v>ISLAS VIRGENES (G.B.)</v>
      </c>
      <c r="D91" s="16"/>
      <c r="E91" s="38" t="str">
        <f t="shared" si="12"/>
        <v/>
      </c>
      <c r="F91" s="38" t="str">
        <f t="shared" si="12"/>
        <v/>
      </c>
      <c r="G91" s="38">
        <f t="shared" si="12"/>
        <v>728.29823788546264</v>
      </c>
      <c r="H91" s="38" t="str">
        <f t="shared" si="12"/>
        <v/>
      </c>
      <c r="I91" s="38" t="str">
        <f t="shared" si="12"/>
        <v/>
      </c>
      <c r="J91" s="38" t="str">
        <f t="shared" si="10"/>
        <v/>
      </c>
      <c r="K91" s="38" t="str">
        <f t="shared" si="10"/>
        <v/>
      </c>
      <c r="L91" s="38" t="str">
        <f t="shared" si="10"/>
        <v/>
      </c>
      <c r="M91"/>
    </row>
    <row r="92" spans="2:14" ht="20.25" customHeight="1" x14ac:dyDescent="0.35">
      <c r="B92" s="14">
        <v>7</v>
      </c>
      <c r="C92" s="15" t="str">
        <f t="shared" si="11"/>
        <v>COLOMBIA</v>
      </c>
      <c r="D92" s="16"/>
      <c r="E92" s="38" t="str">
        <f t="shared" si="12"/>
        <v/>
      </c>
      <c r="F92" s="38" t="str">
        <f t="shared" si="12"/>
        <v/>
      </c>
      <c r="G92" s="38" t="str">
        <f t="shared" si="12"/>
        <v/>
      </c>
      <c r="H92" s="38" t="str">
        <f t="shared" si="12"/>
        <v/>
      </c>
      <c r="I92" s="38">
        <f t="shared" si="12"/>
        <v>651.85706113871879</v>
      </c>
      <c r="J92" s="38" t="str">
        <f t="shared" si="10"/>
        <v/>
      </c>
      <c r="K92" s="38" t="str">
        <f t="shared" si="10"/>
        <v/>
      </c>
      <c r="L92" s="38" t="str">
        <f t="shared" si="10"/>
        <v/>
      </c>
      <c r="M92"/>
    </row>
    <row r="93" spans="2:14" ht="20.25" customHeight="1" x14ac:dyDescent="0.35">
      <c r="B93" s="14">
        <v>8</v>
      </c>
      <c r="C93" s="15" t="str">
        <f t="shared" si="11"/>
        <v>ESTADOS UNIDOS (EEUU)</v>
      </c>
      <c r="D93" s="16"/>
      <c r="E93" s="38" t="str">
        <f t="shared" si="12"/>
        <v/>
      </c>
      <c r="F93" s="38" t="str">
        <f t="shared" si="12"/>
        <v/>
      </c>
      <c r="G93" s="38" t="str">
        <f t="shared" si="12"/>
        <v/>
      </c>
      <c r="H93" s="38" t="str">
        <f t="shared" si="12"/>
        <v/>
      </c>
      <c r="I93" s="38">
        <f t="shared" si="12"/>
        <v>1432.9999999999998</v>
      </c>
      <c r="J93" s="38" t="str">
        <f t="shared" si="10"/>
        <v/>
      </c>
      <c r="K93" s="38" t="str">
        <f t="shared" si="10"/>
        <v/>
      </c>
      <c r="L93" s="38" t="str">
        <f t="shared" si="10"/>
        <v/>
      </c>
      <c r="M93"/>
    </row>
    <row r="94" spans="2:14" ht="20.25" customHeight="1" x14ac:dyDescent="0.35">
      <c r="B94" s="14">
        <v>9</v>
      </c>
      <c r="C94" s="15">
        <f t="shared" si="11"/>
        <v>0</v>
      </c>
      <c r="D94" s="16"/>
      <c r="E94" s="38" t="str">
        <f t="shared" si="12"/>
        <v/>
      </c>
      <c r="F94" s="38" t="str">
        <f t="shared" si="12"/>
        <v/>
      </c>
      <c r="G94" s="38" t="str">
        <f t="shared" si="12"/>
        <v/>
      </c>
      <c r="H94" s="38" t="str">
        <f t="shared" si="12"/>
        <v/>
      </c>
      <c r="I94" s="38" t="str">
        <f t="shared" si="12"/>
        <v/>
      </c>
      <c r="J94" s="38" t="str">
        <f t="shared" si="10"/>
        <v/>
      </c>
      <c r="K94" s="38" t="str">
        <f t="shared" si="10"/>
        <v/>
      </c>
      <c r="L94" s="38" t="str">
        <f t="shared" si="10"/>
        <v/>
      </c>
      <c r="M94"/>
    </row>
    <row r="95" spans="2:14" ht="20.25" customHeight="1" x14ac:dyDescent="0.35">
      <c r="B95" s="14">
        <v>10</v>
      </c>
      <c r="C95" s="15">
        <f t="shared" si="11"/>
        <v>0</v>
      </c>
      <c r="D95" s="16"/>
      <c r="E95" s="38" t="str">
        <f t="shared" si="12"/>
        <v/>
      </c>
      <c r="F95" s="38" t="str">
        <f t="shared" si="12"/>
        <v/>
      </c>
      <c r="G95" s="38" t="str">
        <f t="shared" si="12"/>
        <v/>
      </c>
      <c r="H95" s="38" t="str">
        <f>IF(OR(H28=0,H28=""),"",(M28/H28))</f>
        <v/>
      </c>
      <c r="I95" s="38" t="str">
        <f t="shared" si="12"/>
        <v/>
      </c>
      <c r="J95" s="38" t="str">
        <f t="shared" si="10"/>
        <v/>
      </c>
      <c r="K95" s="38" t="str">
        <f t="shared" si="10"/>
        <v/>
      </c>
      <c r="L95" s="38" t="str">
        <f t="shared" si="10"/>
        <v/>
      </c>
      <c r="M95"/>
    </row>
    <row r="96" spans="2:14" ht="20.25" customHeight="1" x14ac:dyDescent="0.35">
      <c r="B96" s="14">
        <v>11</v>
      </c>
      <c r="C96" s="15">
        <f t="shared" si="11"/>
        <v>0</v>
      </c>
      <c r="D96" s="16"/>
      <c r="E96" s="38" t="str">
        <f t="shared" si="12"/>
        <v/>
      </c>
      <c r="F96" s="38" t="str">
        <f t="shared" si="12"/>
        <v/>
      </c>
      <c r="G96" s="38" t="str">
        <f t="shared" si="12"/>
        <v/>
      </c>
      <c r="H96" s="38" t="str">
        <f t="shared" si="12"/>
        <v/>
      </c>
      <c r="I96" s="38" t="str">
        <f t="shared" si="12"/>
        <v/>
      </c>
      <c r="J96" s="38" t="str">
        <f t="shared" si="10"/>
        <v/>
      </c>
      <c r="K96" s="38" t="str">
        <f t="shared" si="10"/>
        <v/>
      </c>
      <c r="L96" s="38" t="str">
        <f t="shared" si="10"/>
        <v/>
      </c>
      <c r="M96"/>
    </row>
    <row r="97" spans="2:13" ht="20.25" customHeight="1" x14ac:dyDescent="0.35">
      <c r="B97" s="14">
        <v>12</v>
      </c>
      <c r="C97" s="15">
        <f t="shared" si="11"/>
        <v>0</v>
      </c>
      <c r="D97" s="16"/>
      <c r="E97" s="38" t="str">
        <f t="shared" si="12"/>
        <v/>
      </c>
      <c r="F97" s="38" t="str">
        <f t="shared" si="12"/>
        <v/>
      </c>
      <c r="G97" s="38" t="str">
        <f t="shared" si="12"/>
        <v/>
      </c>
      <c r="H97" s="38" t="str">
        <f t="shared" si="12"/>
        <v/>
      </c>
      <c r="I97" s="38" t="str">
        <f t="shared" si="12"/>
        <v/>
      </c>
      <c r="J97" s="38" t="str">
        <f t="shared" si="10"/>
        <v/>
      </c>
      <c r="K97" s="38" t="str">
        <f t="shared" si="10"/>
        <v/>
      </c>
      <c r="L97" s="38" t="str">
        <f t="shared" si="10"/>
        <v/>
      </c>
      <c r="M97"/>
    </row>
    <row r="98" spans="2:13" ht="20.25" customHeight="1" x14ac:dyDescent="0.35">
      <c r="B98" s="14">
        <v>13</v>
      </c>
      <c r="C98" s="15">
        <f t="shared" si="11"/>
        <v>0</v>
      </c>
      <c r="D98" s="16"/>
      <c r="E98" s="38" t="str">
        <f t="shared" si="12"/>
        <v/>
      </c>
      <c r="F98" s="38" t="str">
        <f t="shared" si="12"/>
        <v/>
      </c>
      <c r="G98" s="38" t="str">
        <f t="shared" si="12"/>
        <v/>
      </c>
      <c r="H98" s="38" t="str">
        <f t="shared" si="12"/>
        <v/>
      </c>
      <c r="I98" s="38" t="str">
        <f t="shared" si="12"/>
        <v/>
      </c>
      <c r="J98" s="38" t="str">
        <f t="shared" si="10"/>
        <v/>
      </c>
      <c r="K98" s="38" t="str">
        <f t="shared" si="10"/>
        <v/>
      </c>
      <c r="L98" s="38" t="str">
        <f t="shared" si="10"/>
        <v/>
      </c>
      <c r="M98"/>
    </row>
    <row r="99" spans="2:13" ht="20.25" customHeight="1" x14ac:dyDescent="0.35">
      <c r="B99" s="14">
        <v>14</v>
      </c>
      <c r="C99" s="15">
        <f t="shared" si="11"/>
        <v>0</v>
      </c>
      <c r="D99" s="16"/>
      <c r="E99" s="38" t="str">
        <f t="shared" si="12"/>
        <v/>
      </c>
      <c r="F99" s="38" t="str">
        <f t="shared" si="12"/>
        <v/>
      </c>
      <c r="G99" s="38" t="str">
        <f t="shared" si="12"/>
        <v/>
      </c>
      <c r="H99" s="38" t="str">
        <f t="shared" si="12"/>
        <v/>
      </c>
      <c r="I99" s="38" t="str">
        <f t="shared" si="12"/>
        <v/>
      </c>
      <c r="J99" s="38" t="str">
        <f t="shared" si="10"/>
        <v/>
      </c>
      <c r="K99" s="38" t="str">
        <f t="shared" si="10"/>
        <v/>
      </c>
      <c r="L99" s="38" t="str">
        <f t="shared" si="10"/>
        <v/>
      </c>
      <c r="M99"/>
    </row>
    <row r="100" spans="2:13" ht="20.25" customHeight="1" x14ac:dyDescent="0.35">
      <c r="B100" s="14">
        <v>15</v>
      </c>
      <c r="C100" s="15">
        <f t="shared" si="11"/>
        <v>0</v>
      </c>
      <c r="D100" s="16"/>
      <c r="E100" s="38" t="str">
        <f t="shared" si="12"/>
        <v/>
      </c>
      <c r="F100" s="38" t="str">
        <f t="shared" si="12"/>
        <v/>
      </c>
      <c r="G100" s="38" t="str">
        <f t="shared" si="12"/>
        <v/>
      </c>
      <c r="H100" s="38" t="str">
        <f t="shared" si="12"/>
        <v/>
      </c>
      <c r="I100" s="38" t="str">
        <f t="shared" si="12"/>
        <v/>
      </c>
      <c r="J100" s="38" t="str">
        <f t="shared" si="10"/>
        <v/>
      </c>
      <c r="K100" s="38" t="str">
        <f t="shared" si="10"/>
        <v/>
      </c>
      <c r="L100" s="38" t="str">
        <f t="shared" si="10"/>
        <v/>
      </c>
      <c r="M100"/>
    </row>
    <row r="101" spans="2:13" ht="20.25" customHeight="1" x14ac:dyDescent="0.35">
      <c r="B101" s="14">
        <v>16</v>
      </c>
      <c r="C101" s="15">
        <f t="shared" si="11"/>
        <v>0</v>
      </c>
      <c r="D101" s="16"/>
      <c r="E101" s="38" t="str">
        <f t="shared" si="12"/>
        <v/>
      </c>
      <c r="F101" s="38" t="str">
        <f t="shared" si="12"/>
        <v/>
      </c>
      <c r="G101" s="38" t="str">
        <f t="shared" si="12"/>
        <v/>
      </c>
      <c r="H101" s="38" t="str">
        <f t="shared" si="12"/>
        <v/>
      </c>
      <c r="I101" s="38" t="str">
        <f t="shared" si="12"/>
        <v/>
      </c>
      <c r="J101" s="38" t="str">
        <f t="shared" si="10"/>
        <v/>
      </c>
      <c r="K101" s="38" t="str">
        <f t="shared" si="10"/>
        <v/>
      </c>
      <c r="L101" s="38" t="str">
        <f t="shared" si="10"/>
        <v/>
      </c>
      <c r="M101"/>
    </row>
    <row r="102" spans="2:13" ht="20.25" customHeight="1" x14ac:dyDescent="0.35">
      <c r="B102" s="14">
        <v>17</v>
      </c>
      <c r="C102" s="15">
        <f t="shared" si="11"/>
        <v>0</v>
      </c>
      <c r="D102" s="16"/>
      <c r="E102" s="38" t="str">
        <f t="shared" si="12"/>
        <v/>
      </c>
      <c r="F102" s="38" t="str">
        <f t="shared" si="12"/>
        <v/>
      </c>
      <c r="G102" s="38" t="str">
        <f t="shared" si="12"/>
        <v/>
      </c>
      <c r="H102" s="38" t="str">
        <f t="shared" si="12"/>
        <v/>
      </c>
      <c r="I102" s="38" t="str">
        <f t="shared" si="12"/>
        <v/>
      </c>
      <c r="J102" s="38" t="str">
        <f t="shared" si="10"/>
        <v/>
      </c>
      <c r="K102" s="38" t="str">
        <f t="shared" si="10"/>
        <v/>
      </c>
      <c r="L102" s="38" t="str">
        <f t="shared" si="10"/>
        <v/>
      </c>
      <c r="M102"/>
    </row>
    <row r="103" spans="2:13" ht="20.25" customHeight="1" x14ac:dyDescent="0.35">
      <c r="B103" s="14">
        <v>18</v>
      </c>
      <c r="C103" s="15">
        <f t="shared" si="11"/>
        <v>0</v>
      </c>
      <c r="D103" s="16"/>
      <c r="E103" s="38" t="str">
        <f t="shared" ref="E103:I110" si="13">IF(OR(E36=0,E36=""),"",(J36/E36))</f>
        <v/>
      </c>
      <c r="F103" s="38" t="str">
        <f t="shared" si="13"/>
        <v/>
      </c>
      <c r="G103" s="38" t="str">
        <f t="shared" si="13"/>
        <v/>
      </c>
      <c r="H103" s="38" t="str">
        <f t="shared" si="13"/>
        <v/>
      </c>
      <c r="I103" s="38" t="str">
        <f t="shared" si="13"/>
        <v/>
      </c>
      <c r="J103" s="38" t="str">
        <f t="shared" si="10"/>
        <v/>
      </c>
      <c r="K103" s="38" t="str">
        <f t="shared" si="10"/>
        <v/>
      </c>
      <c r="L103" s="38" t="str">
        <f t="shared" si="10"/>
        <v/>
      </c>
      <c r="M103"/>
    </row>
    <row r="104" spans="2:13" ht="20.25" customHeight="1" x14ac:dyDescent="0.35">
      <c r="B104" s="14">
        <v>19</v>
      </c>
      <c r="C104" s="15">
        <f t="shared" si="11"/>
        <v>0</v>
      </c>
      <c r="D104" s="16"/>
      <c r="E104" s="38" t="str">
        <f t="shared" si="13"/>
        <v/>
      </c>
      <c r="F104" s="38" t="str">
        <f t="shared" si="13"/>
        <v/>
      </c>
      <c r="G104" s="38" t="str">
        <f t="shared" si="13"/>
        <v/>
      </c>
      <c r="H104" s="38" t="str">
        <f t="shared" si="13"/>
        <v/>
      </c>
      <c r="I104" s="38" t="str">
        <f t="shared" si="13"/>
        <v/>
      </c>
      <c r="J104" s="38" t="str">
        <f t="shared" si="10"/>
        <v/>
      </c>
      <c r="K104" s="38" t="str">
        <f t="shared" si="10"/>
        <v/>
      </c>
      <c r="L104" s="38" t="str">
        <f t="shared" si="10"/>
        <v/>
      </c>
      <c r="M104"/>
    </row>
    <row r="105" spans="2:13" ht="20.25" customHeight="1" x14ac:dyDescent="0.35">
      <c r="B105" s="14">
        <v>20</v>
      </c>
      <c r="C105" s="15">
        <f t="shared" si="11"/>
        <v>0</v>
      </c>
      <c r="D105" s="16"/>
      <c r="E105" s="38" t="str">
        <f t="shared" si="13"/>
        <v/>
      </c>
      <c r="F105" s="38" t="str">
        <f t="shared" si="13"/>
        <v/>
      </c>
      <c r="G105" s="38" t="str">
        <f t="shared" si="13"/>
        <v/>
      </c>
      <c r="H105" s="38" t="str">
        <f t="shared" si="13"/>
        <v/>
      </c>
      <c r="I105" s="38" t="str">
        <f t="shared" si="13"/>
        <v/>
      </c>
      <c r="J105" s="38" t="str">
        <f t="shared" si="10"/>
        <v/>
      </c>
      <c r="K105" s="38" t="str">
        <f t="shared" si="10"/>
        <v/>
      </c>
      <c r="L105" s="38" t="str">
        <f t="shared" si="10"/>
        <v/>
      </c>
      <c r="M105"/>
    </row>
    <row r="106" spans="2:13" ht="20.25" customHeight="1" x14ac:dyDescent="0.35">
      <c r="B106" s="14">
        <v>21</v>
      </c>
      <c r="C106" s="15">
        <f t="shared" si="11"/>
        <v>0</v>
      </c>
      <c r="D106" s="16"/>
      <c r="E106" s="38" t="str">
        <f t="shared" si="13"/>
        <v/>
      </c>
      <c r="F106" s="38" t="str">
        <f t="shared" si="13"/>
        <v/>
      </c>
      <c r="G106" s="38" t="str">
        <f>IF(OR(G39=0,G39=""),"",(L39/G39))</f>
        <v/>
      </c>
      <c r="H106" s="38" t="str">
        <f t="shared" si="13"/>
        <v/>
      </c>
      <c r="I106" s="38" t="str">
        <f t="shared" si="13"/>
        <v/>
      </c>
      <c r="J106" s="38" t="str">
        <f t="shared" si="10"/>
        <v/>
      </c>
      <c r="K106" s="38" t="str">
        <f t="shared" si="10"/>
        <v/>
      </c>
      <c r="L106" s="38" t="str">
        <f t="shared" si="10"/>
        <v/>
      </c>
      <c r="M106"/>
    </row>
    <row r="107" spans="2:13" ht="20.25" customHeight="1" x14ac:dyDescent="0.35">
      <c r="B107" s="14">
        <v>22</v>
      </c>
      <c r="C107" s="15">
        <f t="shared" si="11"/>
        <v>0</v>
      </c>
      <c r="D107" s="16"/>
      <c r="E107" s="38" t="str">
        <f t="shared" si="13"/>
        <v/>
      </c>
      <c r="F107" s="38" t="str">
        <f t="shared" si="13"/>
        <v/>
      </c>
      <c r="G107" s="38" t="str">
        <f t="shared" si="13"/>
        <v/>
      </c>
      <c r="H107" s="38" t="str">
        <f t="shared" si="13"/>
        <v/>
      </c>
      <c r="I107" s="38" t="str">
        <f t="shared" si="13"/>
        <v/>
      </c>
      <c r="J107" s="38" t="str">
        <f t="shared" si="10"/>
        <v/>
      </c>
      <c r="K107" s="38" t="str">
        <f t="shared" si="10"/>
        <v/>
      </c>
      <c r="L107" s="38" t="str">
        <f t="shared" si="10"/>
        <v/>
      </c>
      <c r="M107"/>
    </row>
    <row r="108" spans="2:13" ht="20.25" customHeight="1" x14ac:dyDescent="0.35">
      <c r="B108" s="14">
        <v>23</v>
      </c>
      <c r="C108" s="15">
        <f t="shared" si="11"/>
        <v>0</v>
      </c>
      <c r="D108" s="16"/>
      <c r="E108" s="38" t="str">
        <f t="shared" si="13"/>
        <v/>
      </c>
      <c r="F108" s="38" t="str">
        <f t="shared" si="13"/>
        <v/>
      </c>
      <c r="G108" s="38" t="str">
        <f t="shared" si="13"/>
        <v/>
      </c>
      <c r="H108" s="38" t="str">
        <f t="shared" si="13"/>
        <v/>
      </c>
      <c r="I108" s="38" t="str">
        <f t="shared" si="13"/>
        <v/>
      </c>
      <c r="J108" s="38" t="str">
        <f t="shared" si="10"/>
        <v/>
      </c>
      <c r="K108" s="38" t="str">
        <f t="shared" si="10"/>
        <v/>
      </c>
      <c r="L108" s="38" t="str">
        <f t="shared" si="10"/>
        <v/>
      </c>
      <c r="M108"/>
    </row>
    <row r="109" spans="2:13" ht="20.25" customHeight="1" x14ac:dyDescent="0.35">
      <c r="B109" s="14">
        <v>24</v>
      </c>
      <c r="C109" s="15">
        <f t="shared" si="11"/>
        <v>0</v>
      </c>
      <c r="D109" s="16"/>
      <c r="E109" s="38" t="str">
        <f t="shared" si="13"/>
        <v/>
      </c>
      <c r="F109" s="38" t="str">
        <f t="shared" si="13"/>
        <v/>
      </c>
      <c r="G109" s="38" t="str">
        <f t="shared" si="13"/>
        <v/>
      </c>
      <c r="H109" s="38" t="str">
        <f t="shared" si="13"/>
        <v/>
      </c>
      <c r="I109" s="38" t="str">
        <f t="shared" si="13"/>
        <v/>
      </c>
      <c r="J109" s="38" t="str">
        <f t="shared" si="10"/>
        <v/>
      </c>
      <c r="K109" s="38" t="str">
        <f t="shared" si="10"/>
        <v/>
      </c>
      <c r="L109" s="38" t="str">
        <f t="shared" si="10"/>
        <v/>
      </c>
      <c r="M109"/>
    </row>
    <row r="110" spans="2:13" ht="20.25" customHeight="1" x14ac:dyDescent="0.35">
      <c r="B110" s="14">
        <v>25</v>
      </c>
      <c r="C110" s="15">
        <f t="shared" si="11"/>
        <v>0</v>
      </c>
      <c r="D110" s="16"/>
      <c r="E110" s="38" t="str">
        <f t="shared" si="13"/>
        <v/>
      </c>
      <c r="F110" s="38" t="str">
        <f t="shared" si="13"/>
        <v/>
      </c>
      <c r="G110" s="38" t="str">
        <f t="shared" si="13"/>
        <v/>
      </c>
      <c r="H110" s="38" t="str">
        <f t="shared" si="13"/>
        <v/>
      </c>
      <c r="I110" s="38" t="str">
        <f t="shared" si="13"/>
        <v/>
      </c>
      <c r="J110" s="38" t="str">
        <f t="shared" si="10"/>
        <v/>
      </c>
      <c r="K110" s="38" t="str">
        <f t="shared" si="10"/>
        <v/>
      </c>
      <c r="L110" s="38" t="str">
        <f t="shared" si="10"/>
        <v/>
      </c>
      <c r="M110"/>
    </row>
    <row r="111" spans="2:13" ht="20.25" customHeight="1" x14ac:dyDescent="0.35">
      <c r="B111" s="19"/>
      <c r="C111" s="34"/>
      <c r="D111" s="34"/>
    </row>
    <row r="112" spans="2:13" ht="22.5" x14ac:dyDescent="0.35">
      <c r="B112" s="39" t="s">
        <v>54</v>
      </c>
      <c r="C112" s="40"/>
      <c r="D112" s="41"/>
    </row>
  </sheetData>
  <mergeCells count="32">
    <mergeCell ref="M15:N15"/>
    <mergeCell ref="B83:B84"/>
    <mergeCell ref="C83:C84"/>
    <mergeCell ref="D83:D84"/>
    <mergeCell ref="E83:I83"/>
    <mergeCell ref="J83:L83"/>
    <mergeCell ref="J16:N16"/>
    <mergeCell ref="B48:B49"/>
    <mergeCell ref="C48:C49"/>
    <mergeCell ref="D48:D49"/>
    <mergeCell ref="E48:H48"/>
    <mergeCell ref="I48:M48"/>
    <mergeCell ref="B14:C14"/>
    <mergeCell ref="D14:E14"/>
    <mergeCell ref="B16:B17"/>
    <mergeCell ref="C16:C17"/>
    <mergeCell ref="D16:D17"/>
    <mergeCell ref="E16:I16"/>
    <mergeCell ref="H15:I15"/>
    <mergeCell ref="B10:C10"/>
    <mergeCell ref="D10:N10"/>
    <mergeCell ref="B11:C11"/>
    <mergeCell ref="D11:N11"/>
    <mergeCell ref="B13:C13"/>
    <mergeCell ref="D13:E13"/>
    <mergeCell ref="D12:N12"/>
    <mergeCell ref="D8:G8"/>
    <mergeCell ref="A1:N1"/>
    <mergeCell ref="D4:G4"/>
    <mergeCell ref="D5:G5"/>
    <mergeCell ref="D6:G6"/>
    <mergeCell ref="D7:G7"/>
  </mergeCells>
  <hyperlinks>
    <hyperlink ref="D8" r:id="rId1" xr:uid="{73532FE2-330E-400A-95A4-DBA72B44A358}"/>
  </hyperlinks>
  <printOptions horizontalCentered="1" verticalCentered="1"/>
  <pageMargins left="0.25" right="0.25" top="0.75" bottom="0.75" header="0.3" footer="0.3"/>
  <pageSetup scale="38" firstPageNumber="0" orientation="landscape" r:id="rId2"/>
  <headerFooter alignWithMargins="0">
    <oddHeader>&amp;L&amp;F&amp;C&amp;D&amp;R&amp;A</oddHeader>
    <oddFooter>Page &amp;P of &amp;N</oddFooter>
  </headerFooter>
  <rowBreaks count="1" manualBreakCount="1">
    <brk id="45" min="1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82977-CE23-49AB-90CB-357D3AEF3B5E}">
  <sheetPr filterMode="1"/>
  <dimension ref="A1:P111"/>
  <sheetViews>
    <sheetView topLeftCell="A107" zoomScale="62" zoomScaleNormal="70" zoomScaleSheetLayoutView="85" workbookViewId="0">
      <selection activeCell="B112" sqref="B112"/>
    </sheetView>
  </sheetViews>
  <sheetFormatPr defaultColWidth="11.453125" defaultRowHeight="12.5" x14ac:dyDescent="0.35"/>
  <cols>
    <col min="1" max="1" width="11.453125" style="1"/>
    <col min="2" max="2" width="6.6328125" style="1" customWidth="1"/>
    <col min="3" max="3" width="59.6328125" style="1" customWidth="1"/>
    <col min="4" max="4" width="18.6328125" style="1" customWidth="1"/>
    <col min="5" max="5" width="20.08984375" style="1" bestFit="1" customWidth="1"/>
    <col min="6" max="6" width="17.54296875" style="1" customWidth="1"/>
    <col min="7" max="7" width="28.6328125" style="1" customWidth="1"/>
    <col min="8" max="14" width="17.54296875" style="1" customWidth="1"/>
    <col min="15" max="16384" width="11.453125" style="1"/>
  </cols>
  <sheetData>
    <row r="1" spans="1:14" ht="30" customHeight="1" x14ac:dyDescent="0.3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4" ht="55.5" customHeight="1" x14ac:dyDescent="0.35"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4" customFormat="1" ht="24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4" customFormat="1" ht="24" customHeight="1" x14ac:dyDescent="0.35">
      <c r="B4" s="2"/>
      <c r="C4" s="5" t="s">
        <v>2</v>
      </c>
      <c r="D4" s="46" t="s">
        <v>44</v>
      </c>
      <c r="E4" s="46"/>
      <c r="F4" s="46"/>
      <c r="G4" s="46"/>
      <c r="H4" s="3"/>
      <c r="I4" s="3"/>
      <c r="J4" s="3"/>
      <c r="K4" s="3"/>
      <c r="L4" s="3"/>
      <c r="M4" s="3"/>
      <c r="N4" s="3"/>
    </row>
    <row r="5" spans="1:14" s="4" customFormat="1" ht="24" customHeight="1" x14ac:dyDescent="0.35">
      <c r="B5" s="2"/>
      <c r="C5" s="5" t="s">
        <v>3</v>
      </c>
      <c r="D5" s="48" t="s">
        <v>45</v>
      </c>
      <c r="E5" s="49"/>
      <c r="F5" s="49"/>
      <c r="G5" s="49"/>
      <c r="H5" s="3"/>
      <c r="I5" s="3"/>
      <c r="J5" s="3"/>
      <c r="K5" s="3"/>
      <c r="L5" s="3"/>
      <c r="M5" s="3"/>
      <c r="N5" s="3"/>
    </row>
    <row r="6" spans="1:14" s="4" customFormat="1" ht="24" customHeight="1" x14ac:dyDescent="0.35">
      <c r="B6" s="2"/>
      <c r="C6" s="5" t="s">
        <v>4</v>
      </c>
      <c r="D6" s="46" t="s">
        <v>46</v>
      </c>
      <c r="E6" s="46"/>
      <c r="F6" s="46"/>
      <c r="G6" s="46"/>
      <c r="H6" s="3"/>
      <c r="I6" s="3"/>
      <c r="J6" s="3"/>
      <c r="K6" s="3"/>
      <c r="L6" s="3"/>
      <c r="M6" s="3"/>
      <c r="N6" s="3"/>
    </row>
    <row r="7" spans="1:14" s="4" customFormat="1" ht="24" customHeight="1" x14ac:dyDescent="0.35">
      <c r="B7" s="2"/>
      <c r="C7" s="5" t="s">
        <v>5</v>
      </c>
      <c r="D7" s="46" t="s">
        <v>47</v>
      </c>
      <c r="E7" s="46"/>
      <c r="F7" s="46"/>
      <c r="G7" s="46"/>
      <c r="H7" s="3"/>
      <c r="I7" s="3"/>
      <c r="J7" s="3"/>
      <c r="K7" s="3"/>
      <c r="L7" s="3"/>
      <c r="M7" s="3"/>
      <c r="N7" s="3"/>
    </row>
    <row r="8" spans="1:14" s="4" customFormat="1" ht="43.5" customHeight="1" x14ac:dyDescent="0.35">
      <c r="B8" s="2"/>
      <c r="C8" s="5" t="s">
        <v>6</v>
      </c>
      <c r="D8" s="45" t="s">
        <v>48</v>
      </c>
      <c r="E8" s="46"/>
      <c r="F8" s="46"/>
      <c r="G8" s="46"/>
      <c r="H8" s="3"/>
      <c r="I8" s="3"/>
      <c r="J8" s="3"/>
      <c r="K8" s="3"/>
      <c r="L8" s="3"/>
      <c r="M8" s="3"/>
      <c r="N8" s="3"/>
    </row>
    <row r="9" spans="1:14" ht="29.25" customHeight="1" x14ac:dyDescent="0.35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78" customHeight="1" x14ac:dyDescent="0.35">
      <c r="B10" s="50" t="s">
        <v>7</v>
      </c>
      <c r="C10" s="51"/>
      <c r="D10" s="52" t="s">
        <v>40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</row>
    <row r="11" spans="1:14" ht="21.75" customHeight="1" x14ac:dyDescent="0.35">
      <c r="B11" s="50" t="s">
        <v>8</v>
      </c>
      <c r="C11" s="51"/>
      <c r="D11" s="77" t="s">
        <v>52</v>
      </c>
      <c r="E11" s="77"/>
      <c r="F11" s="77"/>
      <c r="G11" s="77"/>
      <c r="H11" s="77"/>
      <c r="I11" s="77"/>
      <c r="J11" s="77"/>
      <c r="K11" s="77"/>
      <c r="L11" s="77"/>
      <c r="M11" s="77"/>
      <c r="N11" s="78"/>
    </row>
    <row r="12" spans="1:14" ht="20.25" customHeight="1" x14ac:dyDescent="0.35">
      <c r="B12" s="50" t="s">
        <v>9</v>
      </c>
      <c r="C12" s="50"/>
      <c r="D12" s="52" t="s">
        <v>38</v>
      </c>
      <c r="E12" s="52"/>
      <c r="K12" s="7"/>
      <c r="L12" s="8"/>
      <c r="M12" s="8"/>
      <c r="N12" s="8"/>
    </row>
    <row r="13" spans="1:14" ht="20.25" customHeight="1" x14ac:dyDescent="0.35">
      <c r="B13" s="50" t="s">
        <v>10</v>
      </c>
      <c r="C13" s="50"/>
      <c r="D13" s="52" t="s">
        <v>51</v>
      </c>
      <c r="E13" s="52"/>
    </row>
    <row r="14" spans="1:14" x14ac:dyDescent="0.35">
      <c r="H14" s="61" t="str">
        <f>'Anexo 1'!H14</f>
        <v>Enero - Mayo</v>
      </c>
      <c r="I14" s="61"/>
      <c r="M14" s="61" t="str">
        <f>H14</f>
        <v>Enero - Mayo</v>
      </c>
      <c r="N14" s="61"/>
    </row>
    <row r="15" spans="1:14" ht="19.5" customHeight="1" x14ac:dyDescent="0.35">
      <c r="B15" s="58" t="s">
        <v>11</v>
      </c>
      <c r="C15" s="59" t="s">
        <v>12</v>
      </c>
      <c r="D15" s="60" t="s">
        <v>13</v>
      </c>
      <c r="E15" s="58" t="str">
        <f>+"Volumen ("&amp;D12&amp;")"</f>
        <v>Volumen (TM)</v>
      </c>
      <c r="F15" s="58"/>
      <c r="G15" s="58"/>
      <c r="H15" s="58"/>
      <c r="I15" s="58"/>
      <c r="J15" s="60" t="s">
        <v>14</v>
      </c>
      <c r="K15" s="60"/>
      <c r="L15" s="60"/>
      <c r="M15" s="60"/>
      <c r="N15" s="60"/>
    </row>
    <row r="16" spans="1:14" ht="15.5" x14ac:dyDescent="0.35">
      <c r="B16" s="58"/>
      <c r="C16" s="58"/>
      <c r="D16" s="60"/>
      <c r="E16" s="10">
        <v>2022</v>
      </c>
      <c r="F16" s="10">
        <v>2023</v>
      </c>
      <c r="G16" s="10">
        <v>2024</v>
      </c>
      <c r="H16" s="11" t="s">
        <v>42</v>
      </c>
      <c r="I16" s="11" t="s">
        <v>43</v>
      </c>
      <c r="J16" s="10">
        <f>+E16</f>
        <v>2022</v>
      </c>
      <c r="K16" s="10">
        <f>+F16</f>
        <v>2023</v>
      </c>
      <c r="L16" s="10">
        <f>+G16</f>
        <v>2024</v>
      </c>
      <c r="M16" s="10" t="str">
        <f>+H16</f>
        <v>Ene - May 2024</v>
      </c>
      <c r="N16" s="10" t="str">
        <f>+I16</f>
        <v>Ene - May 2025</v>
      </c>
    </row>
    <row r="17" spans="2:14" ht="20.25" customHeight="1" x14ac:dyDescent="0.35">
      <c r="B17" s="12" t="s">
        <v>15</v>
      </c>
      <c r="C17" s="12" t="s">
        <v>16</v>
      </c>
      <c r="D17" s="12"/>
      <c r="E17" s="13">
        <v>25261.71</v>
      </c>
      <c r="F17" s="13">
        <v>30473.119999999999</v>
      </c>
      <c r="G17" s="13">
        <v>24995.700000000004</v>
      </c>
      <c r="H17" s="13">
        <v>7450.7</v>
      </c>
      <c r="I17" s="13">
        <v>26196.357000000004</v>
      </c>
      <c r="J17" s="13">
        <v>22980007.921996996</v>
      </c>
      <c r="K17" s="13">
        <v>26608627.789363004</v>
      </c>
      <c r="L17" s="13">
        <v>18940378.765806999</v>
      </c>
      <c r="M17" s="13">
        <v>5784325.6133719999</v>
      </c>
      <c r="N17" s="13">
        <v>18672546.632601</v>
      </c>
    </row>
    <row r="18" spans="2:14" ht="20.25" customHeight="1" x14ac:dyDescent="0.35">
      <c r="B18" s="14">
        <v>1</v>
      </c>
      <c r="C18" s="15" t="s">
        <v>19</v>
      </c>
      <c r="D18" s="16"/>
      <c r="E18" s="17">
        <v>24009.54</v>
      </c>
      <c r="F18" s="17">
        <v>27759.48</v>
      </c>
      <c r="G18" s="17">
        <v>24995.700000000004</v>
      </c>
      <c r="H18" s="17">
        <v>7450.7</v>
      </c>
      <c r="I18" s="17">
        <v>15726.35</v>
      </c>
      <c r="J18" s="17">
        <v>21777918.913926996</v>
      </c>
      <c r="K18" s="17">
        <v>24434865.073191006</v>
      </c>
      <c r="L18" s="17">
        <v>18940378.765806999</v>
      </c>
      <c r="M18" s="17">
        <v>5784325.6133719999</v>
      </c>
      <c r="N18" s="17">
        <v>11678085.151645999</v>
      </c>
    </row>
    <row r="19" spans="2:14" ht="20.25" customHeight="1" x14ac:dyDescent="0.35">
      <c r="B19" s="14">
        <v>2</v>
      </c>
      <c r="C19" s="15" t="s">
        <v>18</v>
      </c>
      <c r="D19" s="16"/>
      <c r="E19" s="17"/>
      <c r="F19" s="17"/>
      <c r="G19" s="17"/>
      <c r="H19" s="17"/>
      <c r="I19" s="17">
        <v>7202.9770000000008</v>
      </c>
      <c r="J19" s="17"/>
      <c r="K19" s="17"/>
      <c r="L19" s="17"/>
      <c r="M19" s="17"/>
      <c r="N19" s="17">
        <v>4453180.6222410006</v>
      </c>
    </row>
    <row r="20" spans="2:14" ht="20.25" customHeight="1" x14ac:dyDescent="0.35">
      <c r="B20" s="14">
        <v>3</v>
      </c>
      <c r="C20" s="15" t="s">
        <v>17</v>
      </c>
      <c r="D20" s="16"/>
      <c r="E20" s="17">
        <v>1252.17</v>
      </c>
      <c r="F20" s="17">
        <v>2713.6400000000008</v>
      </c>
      <c r="G20" s="17"/>
      <c r="H20" s="17"/>
      <c r="I20" s="17">
        <v>3267.03</v>
      </c>
      <c r="J20" s="17">
        <v>1202089.0080700002</v>
      </c>
      <c r="K20" s="17">
        <v>2173762.7161719999</v>
      </c>
      <c r="L20" s="17"/>
      <c r="M20" s="17"/>
      <c r="N20" s="17">
        <v>2541280.8587139999</v>
      </c>
    </row>
    <row r="21" spans="2:14" ht="20.25" customHeight="1" x14ac:dyDescent="0.35">
      <c r="B21" s="14">
        <v>4</v>
      </c>
      <c r="C21" s="15"/>
      <c r="D21" s="16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2:14" ht="20.25" customHeight="1" x14ac:dyDescent="0.35">
      <c r="B22" s="14">
        <v>5</v>
      </c>
      <c r="C22" s="15"/>
      <c r="D22" s="16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2:14" ht="20.25" customHeight="1" x14ac:dyDescent="0.35">
      <c r="B23" s="14">
        <v>6</v>
      </c>
      <c r="C23" s="15"/>
      <c r="D23" s="16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2:14" ht="20.25" customHeight="1" x14ac:dyDescent="0.35">
      <c r="B24" s="14">
        <v>7</v>
      </c>
      <c r="C24" s="15"/>
      <c r="D24" s="16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2:14" ht="20.25" customHeight="1" x14ac:dyDescent="0.35">
      <c r="B25" s="14">
        <v>8</v>
      </c>
      <c r="C25" s="15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2:14" ht="20.25" customHeight="1" x14ac:dyDescent="0.35">
      <c r="B26" s="14">
        <v>9</v>
      </c>
      <c r="C26" s="15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2:14" ht="20.25" customHeight="1" x14ac:dyDescent="0.35">
      <c r="B27" s="14">
        <v>10</v>
      </c>
      <c r="C27" s="15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4" ht="20.25" customHeight="1" x14ac:dyDescent="0.35">
      <c r="B28" s="14">
        <v>11</v>
      </c>
      <c r="C28" s="15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4" ht="20.25" customHeight="1" x14ac:dyDescent="0.35">
      <c r="B29" s="14">
        <v>12</v>
      </c>
      <c r="C29" s="15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4" ht="20.25" customHeight="1" x14ac:dyDescent="0.35">
      <c r="B30" s="14">
        <v>13</v>
      </c>
      <c r="C30" s="15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4" ht="20.25" customHeight="1" x14ac:dyDescent="0.35">
      <c r="B31" s="14">
        <v>14</v>
      </c>
      <c r="C31" s="15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4" ht="20.25" customHeight="1" x14ac:dyDescent="0.35">
      <c r="B32" s="14">
        <v>15</v>
      </c>
      <c r="C32" s="15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6" ht="20.25" customHeight="1" x14ac:dyDescent="0.35">
      <c r="B33" s="14">
        <v>16</v>
      </c>
      <c r="C33" s="15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6" ht="20.25" customHeight="1" x14ac:dyDescent="0.35">
      <c r="B34" s="14">
        <v>17</v>
      </c>
      <c r="C34" s="15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6" ht="20.25" customHeight="1" x14ac:dyDescent="0.35">
      <c r="B35" s="14">
        <v>18</v>
      </c>
      <c r="C35" s="15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6" ht="20.25" customHeight="1" x14ac:dyDescent="0.35">
      <c r="B36" s="14">
        <v>19</v>
      </c>
      <c r="C36" s="15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6" ht="20.25" customHeight="1" x14ac:dyDescent="0.35">
      <c r="A37" s="18"/>
      <c r="B37" s="14">
        <v>20</v>
      </c>
      <c r="C37" s="15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6" ht="20.25" customHeight="1" x14ac:dyDescent="0.35">
      <c r="A38" s="18"/>
      <c r="B38" s="14">
        <v>21</v>
      </c>
      <c r="C38" s="15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6" ht="20.25" customHeight="1" x14ac:dyDescent="0.35">
      <c r="A39" s="18"/>
      <c r="B39" s="14">
        <v>22</v>
      </c>
      <c r="C39" s="15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6" ht="20.25" customHeight="1" x14ac:dyDescent="0.35">
      <c r="A40" s="18"/>
      <c r="B40" s="14">
        <v>23</v>
      </c>
      <c r="C40" s="15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6" ht="20.25" customHeight="1" x14ac:dyDescent="0.35">
      <c r="A41" s="18"/>
      <c r="B41" s="14">
        <v>24</v>
      </c>
      <c r="C41" s="15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6" ht="20.25" customHeight="1" x14ac:dyDescent="0.35">
      <c r="A42" s="18"/>
      <c r="B42" s="14">
        <v>25</v>
      </c>
      <c r="C42" s="15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6" ht="20.25" customHeight="1" x14ac:dyDescent="0.35">
      <c r="A43" s="18"/>
      <c r="B43" s="19"/>
    </row>
    <row r="44" spans="1:16" ht="15.5" x14ac:dyDescent="0.35">
      <c r="B44" s="20"/>
      <c r="C44" s="21"/>
      <c r="D44" s="21"/>
      <c r="E44" s="21"/>
      <c r="F44" s="21"/>
      <c r="G44" s="21"/>
      <c r="H44" s="22"/>
      <c r="I44" s="22"/>
      <c r="J44" s="23"/>
      <c r="K44" s="23"/>
      <c r="L44" s="23"/>
      <c r="M44" s="23"/>
      <c r="N44" s="23"/>
    </row>
    <row r="45" spans="1:16" ht="13" x14ac:dyDescent="0.35">
      <c r="B45" s="8"/>
      <c r="J45" s="24"/>
      <c r="K45" s="24"/>
      <c r="L45" s="24"/>
      <c r="M45" s="24"/>
      <c r="N45" s="24"/>
    </row>
    <row r="46" spans="1:16" ht="20" x14ac:dyDescent="0.25">
      <c r="B46" s="25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P46" s="27"/>
    </row>
    <row r="47" spans="1:16" ht="15.75" customHeight="1" x14ac:dyDescent="0.35">
      <c r="B47" s="58" t="s">
        <v>11</v>
      </c>
      <c r="C47" s="59" t="s">
        <v>12</v>
      </c>
      <c r="D47" s="60" t="s">
        <v>22</v>
      </c>
      <c r="E47" s="66" t="s">
        <v>23</v>
      </c>
      <c r="F47" s="66"/>
      <c r="G47" s="66"/>
      <c r="H47" s="67"/>
      <c r="I47" s="59" t="s">
        <v>24</v>
      </c>
      <c r="J47" s="68"/>
      <c r="K47" s="68"/>
      <c r="L47" s="68"/>
      <c r="M47" s="69"/>
      <c r="N47"/>
    </row>
    <row r="48" spans="1:16" ht="46.5" x14ac:dyDescent="0.35">
      <c r="B48" s="58"/>
      <c r="C48" s="58">
        <v>0</v>
      </c>
      <c r="D48" s="60"/>
      <c r="E48" s="28" t="str">
        <f>+CONCATENATE(F16," / ",E16)</f>
        <v>2023 / 2022</v>
      </c>
      <c r="F48" s="28" t="str">
        <f>+CONCATENATE(G16," / ",F16)</f>
        <v>2024 / 2023</v>
      </c>
      <c r="G48" s="28" t="s">
        <v>25</v>
      </c>
      <c r="H48" s="28" t="str">
        <f>+I16&amp;" / "&amp;H16</f>
        <v>Ene - May 2025 / Ene - May 2024</v>
      </c>
      <c r="I48" s="9">
        <f>+E16</f>
        <v>2022</v>
      </c>
      <c r="J48" s="9">
        <f>+F16</f>
        <v>2023</v>
      </c>
      <c r="K48" s="9">
        <f>+G16</f>
        <v>2024</v>
      </c>
      <c r="L48" s="29" t="str">
        <f>M16</f>
        <v>Ene - May 2024</v>
      </c>
      <c r="M48" s="30" t="str">
        <f>+N16</f>
        <v>Ene - May 2025</v>
      </c>
      <c r="N48"/>
    </row>
    <row r="49" spans="2:14" ht="20.25" customHeight="1" x14ac:dyDescent="0.35">
      <c r="B49" s="12" t="s">
        <v>15</v>
      </c>
      <c r="C49" s="12" t="s">
        <v>16</v>
      </c>
      <c r="D49" s="12"/>
      <c r="E49" s="31">
        <f>+IF(OR(E17=0,E17=""),"",((F17-E17)/E17*100))</f>
        <v>20.629680255216293</v>
      </c>
      <c r="F49" s="31">
        <f>+IF(OR(F17=0,F17=""),"",((G17-F17)/F17*100))</f>
        <v>-17.974595315478016</v>
      </c>
      <c r="G49" s="31">
        <f>+IF(OR(G17=0,G17=""),"",((G17-E17)/E17*100))</f>
        <v>-1.053016601013925</v>
      </c>
      <c r="H49" s="31">
        <f>+IF(OR(H17=0,H17=""),"",((I17-H17)/H17*100))</f>
        <v>251.59591716214589</v>
      </c>
      <c r="I49" s="32">
        <f>+IF(E17=0,"",(E17/E17)*100)</f>
        <v>100</v>
      </c>
      <c r="J49" s="32">
        <f t="shared" ref="J49:K49" si="0">+IF(F17=0,"",(F17/F17)*100)</f>
        <v>100</v>
      </c>
      <c r="K49" s="32">
        <f t="shared" si="0"/>
        <v>100</v>
      </c>
      <c r="L49" s="32">
        <f>+IF(H17=0,"",(H17/H17)*100)</f>
        <v>100</v>
      </c>
      <c r="M49" s="32">
        <f>+IF(I17=0,"",(I17/I17)*100)</f>
        <v>100</v>
      </c>
      <c r="N49"/>
    </row>
    <row r="50" spans="2:14" ht="18" x14ac:dyDescent="0.35">
      <c r="B50" s="12" t="s">
        <v>26</v>
      </c>
      <c r="C50" s="12" t="s">
        <v>27</v>
      </c>
      <c r="D50" s="12"/>
      <c r="E50" s="31">
        <f>+IF(OR(SUM(E18:E42)=0,SUM(E18:E42)=""),"",((SUM(F18:F42)-SUM(E18:E42))/SUM(E18:E42)*100))</f>
        <v>20.629680255216293</v>
      </c>
      <c r="F50" s="31">
        <f>+IF(OR(SUM(F18:F42)=0,SUM(F18:F42)=""),"",((SUM(G18:G42)-SUM(F18:F42))/SUM(F18:F42)*100))</f>
        <v>-17.974595315478016</v>
      </c>
      <c r="G50" s="31">
        <f>+IF(OR(SUM(G18:G42)=0,SUM(G18:G42)=""),"",((SUM(G18:G42)-SUM(E18:E42))/SUM(E18:E42)*100))</f>
        <v>-1.053016601013925</v>
      </c>
      <c r="H50" s="31">
        <f>+IF(OR(SUM(H18:H42)=0,SUM(H18:H42)=""),"",((SUM(I18:I42)-SUM(H18:H42))/SUM(H18:H42)*100))</f>
        <v>251.59591716214584</v>
      </c>
      <c r="I50" s="32">
        <f>+IF(E17=0,"",SUM(E18:E42)/E17*100)</f>
        <v>100</v>
      </c>
      <c r="J50" s="32">
        <f t="shared" ref="J50:K50" si="1">+IF(F17=0,"",SUM(F18:F42)/F17*100)</f>
        <v>100</v>
      </c>
      <c r="K50" s="32">
        <f t="shared" si="1"/>
        <v>100</v>
      </c>
      <c r="L50" s="32">
        <f>+IF(H17=0,"",SUM(H18:H42)/H17*100)</f>
        <v>100</v>
      </c>
      <c r="M50" s="32">
        <f>+IF(I17=0,"",SUM(I18:I42)/I17*100)</f>
        <v>99.999999999999986</v>
      </c>
      <c r="N50"/>
    </row>
    <row r="51" spans="2:14" ht="18" x14ac:dyDescent="0.35">
      <c r="B51" s="12" t="s">
        <v>28</v>
      </c>
      <c r="C51" s="12" t="s">
        <v>29</v>
      </c>
      <c r="D51" s="12"/>
      <c r="E51" s="31">
        <f>+IF(OR(SUM(E18:E22)=0,SUM(E18:E22)=""),"",((SUM(F18:F22)-SUM(E18:E22))/SUM(E18:E22)*100))</f>
        <v>20.629680255216293</v>
      </c>
      <c r="F51" s="31">
        <f>+IF(OR(SUM(F18:F22)=0,SUM(F18:F22)=""),"",((SUM(G18:G22)-SUM(F18:F22))/SUM(F18:F22)*100))</f>
        <v>-17.974595315478016</v>
      </c>
      <c r="G51" s="31">
        <f>+IF(OR(SUM(G18:G22)=0,SUM(G18:G22)=""),"",((SUM(G18:G22)-SUM(E18:E22))/SUM(E18:E22)*100))</f>
        <v>-1.053016601013925</v>
      </c>
      <c r="H51" s="31">
        <f>+IF(OR(SUM(H18:H22)=0,SUM(H18:H22)=""),"",((SUM(I18:I22)-SUM(H18:H22))/SUM(H18:H22)*100))</f>
        <v>251.59591716214584</v>
      </c>
      <c r="I51" s="32">
        <f>+IF(E17=0,"",SUM(E18:E22)/E17*100)</f>
        <v>100</v>
      </c>
      <c r="J51" s="32">
        <f>+IF(F17=0,"",SUM(F18:F22)/F17*100)</f>
        <v>100</v>
      </c>
      <c r="K51" s="32">
        <f>+IF(G17=0,"",SUM(G18:G22)/G17*100)</f>
        <v>100</v>
      </c>
      <c r="L51" s="32">
        <f>+IF(H17=0,"",SUM(H18:H22)/H17*100)</f>
        <v>100</v>
      </c>
      <c r="M51" s="32">
        <f>+IF(I17=0,"",SUM(I18:I22)/I17*100)</f>
        <v>99.999999999999986</v>
      </c>
      <c r="N51"/>
    </row>
    <row r="52" spans="2:14" ht="31" x14ac:dyDescent="0.35">
      <c r="B52" s="12" t="s">
        <v>30</v>
      </c>
      <c r="C52" s="12" t="s">
        <v>31</v>
      </c>
      <c r="D52" s="12"/>
      <c r="E52" s="31" t="str">
        <f>+IF(OR(SUM(E23:E42)=0,SUM(E23:E42)=""),"",((SUM(F23:F42)-SUM(E23:E42))/SUM(E23:E42)*100))</f>
        <v/>
      </c>
      <c r="F52" s="31" t="str">
        <f>+IF(OR(SUM(F23:F42)=0,SUM(F23:F42)=""),"",((SUM(G23:G42)-SUM(F23:F42))/SUM(F23:F42)*100))</f>
        <v/>
      </c>
      <c r="G52" s="31" t="str">
        <f>+IF(OR(SUM(G23:G42)=0,SUM(G23:G42)=""),"",((SUM(G23:G42)-SUM(E23:E42))/SUM(E23:E42)*100))</f>
        <v/>
      </c>
      <c r="H52" s="31" t="str">
        <f>+IF(OR(SUM(H23:H42)=0,SUM(H23:H42)=""),"",((SUM(I23:I42)-SUM(H23:H42))/SUM(H23:H42)*100))</f>
        <v/>
      </c>
      <c r="I52" s="32" cm="1">
        <f t="array" ref="I52">+IF(E17=0,"",SUM(E23:E42/E17*100))</f>
        <v>0</v>
      </c>
      <c r="J52" s="32" cm="1">
        <f t="array" ref="J52">+IF(F17=0,"",SUM(F23:F42/F17*100))</f>
        <v>0</v>
      </c>
      <c r="K52" s="32" cm="1">
        <f t="array" ref="K52">+IF(G17=0,"",SUM(G23:G42/G17*100))</f>
        <v>0</v>
      </c>
      <c r="L52" s="32" cm="1">
        <f t="array" ref="L52">+IF(H17=0,"",SUM(H24:H42/H17*100))</f>
        <v>0</v>
      </c>
      <c r="M52" s="32" cm="1">
        <f t="array" ref="M52">+IF(I17=0,"",SUM(I23:I42/I17*100))</f>
        <v>0</v>
      </c>
      <c r="N52"/>
    </row>
    <row r="53" spans="2:14" ht="20.25" customHeight="1" x14ac:dyDescent="0.35">
      <c r="B53" s="14">
        <v>1</v>
      </c>
      <c r="C53" s="15" t="str">
        <f>+C18</f>
        <v>ESTADOS UNIDOS (EEUU)</v>
      </c>
      <c r="D53" s="16"/>
      <c r="E53" s="31">
        <f>+IF(OR(E18=0,E18=""),"",((F18-E18)/E18*100))</f>
        <v>15.618541629702188</v>
      </c>
      <c r="F53" s="31">
        <f>+IF(OR(F18=0,F18=""),"",((G18-F18)/F18*100))</f>
        <v>-9.9561663258821689</v>
      </c>
      <c r="G53" s="31">
        <f>+IF(OR(G18=0,G18=""),"",((G18-E18)/E18*100))</f>
        <v>4.1073673214897219</v>
      </c>
      <c r="H53" s="31">
        <f>+IF(OR(H18=0,H18=""),"",((I18-H18)/H18*100))</f>
        <v>111.0721140295543</v>
      </c>
      <c r="I53" s="33">
        <f>+IF(OR(E18=0,E18=""),"",(E18/E$17*100))</f>
        <v>95.043209663953874</v>
      </c>
      <c r="J53" s="33">
        <f>+IF(OR(F18=0,F18=""),"",(F18/F$17*100))</f>
        <v>91.094971568385517</v>
      </c>
      <c r="K53" s="33">
        <f>+IF(OR(G18=0,G18=""),"",(G18/G$17*100))</f>
        <v>100</v>
      </c>
      <c r="L53" s="33">
        <f>+IF(OR(H18=0,H18=""),"",(H18/H$17*100))</f>
        <v>100</v>
      </c>
      <c r="M53" s="33">
        <f>+IF(OR(I18=0,I18=""),"",(I18/I$17*100))</f>
        <v>60.032583919970236</v>
      </c>
      <c r="N53"/>
    </row>
    <row r="54" spans="2:14" ht="20.25" customHeight="1" x14ac:dyDescent="0.35">
      <c r="B54" s="14">
        <v>2</v>
      </c>
      <c r="C54" s="15" t="str">
        <f t="shared" ref="C54:C77" si="2">+C19</f>
        <v>COLOMBIA</v>
      </c>
      <c r="D54" s="16"/>
      <c r="E54" s="31" t="str">
        <f>+IF(OR(E19=0,E19=""),"",((F19-E19)/E19*100))</f>
        <v/>
      </c>
      <c r="F54" s="31" t="str">
        <f t="shared" ref="E54:F69" si="3">+IF(OR(F19=0,F19=""),"",((G19-F19)/F19*100))</f>
        <v/>
      </c>
      <c r="G54" s="31" t="str">
        <f>+IF(OR(G19=0,G19=""),"",((G19-E19)/E19*100))</f>
        <v/>
      </c>
      <c r="H54" s="31" t="str">
        <f>+IF(OR(H19=0,H19=""),"",((I19-H19)/H19*100))</f>
        <v/>
      </c>
      <c r="I54" s="33" t="str">
        <f t="shared" ref="I54:I77" si="4">+IF(OR(E19=0,E19=""),"",(E19/E$17*100))</f>
        <v/>
      </c>
      <c r="J54" s="33" t="str">
        <f t="shared" ref="J54:M77" si="5">+IF(OR(F19=0,F19=""),"",(F19/F$17*100))</f>
        <v/>
      </c>
      <c r="K54" s="33" t="str">
        <f t="shared" si="5"/>
        <v/>
      </c>
      <c r="L54" s="33" t="str">
        <f t="shared" si="5"/>
        <v/>
      </c>
      <c r="M54" s="33">
        <f t="shared" si="5"/>
        <v>27.496101843473888</v>
      </c>
      <c r="N54"/>
    </row>
    <row r="55" spans="2:14" ht="20.25" customHeight="1" x14ac:dyDescent="0.35">
      <c r="B55" s="14">
        <v>3</v>
      </c>
      <c r="C55" s="15" t="str">
        <f t="shared" si="2"/>
        <v>COSTA RICA</v>
      </c>
      <c r="D55" s="16"/>
      <c r="E55" s="31">
        <f t="shared" si="3"/>
        <v>116.71498278987681</v>
      </c>
      <c r="F55" s="31">
        <f t="shared" si="3"/>
        <v>-100</v>
      </c>
      <c r="G55" s="31" t="str">
        <f t="shared" ref="G55:G77" si="6">+IF(OR(G20=0,G20=""),"",((G20-E20)/E20*100))</f>
        <v/>
      </c>
      <c r="H55" s="31" t="str">
        <f>+IF(OR(H20=0,H20=""),"",((I20-H20)/H20*100))</f>
        <v/>
      </c>
      <c r="I55" s="33">
        <f t="shared" si="4"/>
        <v>4.9567903360461347</v>
      </c>
      <c r="J55" s="33">
        <f t="shared" si="5"/>
        <v>8.9050284316144879</v>
      </c>
      <c r="K55" s="33" t="str">
        <f t="shared" si="5"/>
        <v/>
      </c>
      <c r="L55" s="33" t="str">
        <f t="shared" si="5"/>
        <v/>
      </c>
      <c r="M55" s="33">
        <f t="shared" si="5"/>
        <v>12.471314236555868</v>
      </c>
      <c r="N55"/>
    </row>
    <row r="56" spans="2:14" ht="20.25" customHeight="1" x14ac:dyDescent="0.35">
      <c r="B56" s="14">
        <v>4</v>
      </c>
      <c r="C56" s="15">
        <f t="shared" si="2"/>
        <v>0</v>
      </c>
      <c r="D56" s="16"/>
      <c r="E56" s="31" t="str">
        <f t="shared" si="3"/>
        <v/>
      </c>
      <c r="F56" s="31" t="str">
        <f t="shared" si="3"/>
        <v/>
      </c>
      <c r="G56" s="31" t="str">
        <f t="shared" si="6"/>
        <v/>
      </c>
      <c r="H56" s="31" t="str">
        <f t="shared" ref="H56:H77" si="7">+IF(OR(H21=0,H21=""),"",((I21-H21)/H21*100))</f>
        <v/>
      </c>
      <c r="I56" s="33" t="str">
        <f t="shared" si="4"/>
        <v/>
      </c>
      <c r="J56" s="33" t="str">
        <f t="shared" si="5"/>
        <v/>
      </c>
      <c r="K56" s="33" t="str">
        <f t="shared" si="5"/>
        <v/>
      </c>
      <c r="L56" s="33" t="str">
        <f t="shared" si="5"/>
        <v/>
      </c>
      <c r="M56" s="33" t="str">
        <f t="shared" si="5"/>
        <v/>
      </c>
      <c r="N56"/>
    </row>
    <row r="57" spans="2:14" ht="20.25" customHeight="1" x14ac:dyDescent="0.35">
      <c r="B57" s="14">
        <v>5</v>
      </c>
      <c r="C57" s="15">
        <f t="shared" si="2"/>
        <v>0</v>
      </c>
      <c r="D57" s="16"/>
      <c r="E57" s="31" t="str">
        <f t="shared" si="3"/>
        <v/>
      </c>
      <c r="F57" s="31" t="str">
        <f t="shared" si="3"/>
        <v/>
      </c>
      <c r="G57" s="31" t="str">
        <f t="shared" si="6"/>
        <v/>
      </c>
      <c r="H57" s="31" t="str">
        <f t="shared" si="7"/>
        <v/>
      </c>
      <c r="I57" s="33" t="str">
        <f t="shared" si="4"/>
        <v/>
      </c>
      <c r="J57" s="33" t="str">
        <f t="shared" si="5"/>
        <v/>
      </c>
      <c r="K57" s="33" t="str">
        <f t="shared" si="5"/>
        <v/>
      </c>
      <c r="L57" s="33" t="str">
        <f t="shared" si="5"/>
        <v/>
      </c>
      <c r="M57" s="33" t="str">
        <f t="shared" si="5"/>
        <v/>
      </c>
      <c r="N57"/>
    </row>
    <row r="58" spans="2:14" ht="20.25" customHeight="1" x14ac:dyDescent="0.35">
      <c r="B58" s="14">
        <v>6</v>
      </c>
      <c r="C58" s="15">
        <f t="shared" si="2"/>
        <v>0</v>
      </c>
      <c r="D58" s="16"/>
      <c r="E58" s="31" t="str">
        <f t="shared" si="3"/>
        <v/>
      </c>
      <c r="F58" s="31" t="str">
        <f t="shared" si="3"/>
        <v/>
      </c>
      <c r="G58" s="31" t="str">
        <f t="shared" si="6"/>
        <v/>
      </c>
      <c r="H58" s="31" t="str">
        <f t="shared" si="7"/>
        <v/>
      </c>
      <c r="I58" s="33" t="str">
        <f t="shared" si="4"/>
        <v/>
      </c>
      <c r="J58" s="33" t="str">
        <f t="shared" si="5"/>
        <v/>
      </c>
      <c r="K58" s="33" t="str">
        <f t="shared" si="5"/>
        <v/>
      </c>
      <c r="L58" s="33" t="str">
        <f t="shared" si="5"/>
        <v/>
      </c>
      <c r="M58" s="33" t="str">
        <f t="shared" si="5"/>
        <v/>
      </c>
      <c r="N58"/>
    </row>
    <row r="59" spans="2:14" ht="20.25" customHeight="1" x14ac:dyDescent="0.35">
      <c r="B59" s="14">
        <v>7</v>
      </c>
      <c r="C59" s="15">
        <f t="shared" si="2"/>
        <v>0</v>
      </c>
      <c r="D59" s="16"/>
      <c r="E59" s="31" t="str">
        <f t="shared" si="3"/>
        <v/>
      </c>
      <c r="F59" s="31" t="str">
        <f t="shared" si="3"/>
        <v/>
      </c>
      <c r="G59" s="31" t="str">
        <f t="shared" si="6"/>
        <v/>
      </c>
      <c r="H59" s="31" t="str">
        <f t="shared" si="7"/>
        <v/>
      </c>
      <c r="I59" s="33" t="str">
        <f t="shared" si="4"/>
        <v/>
      </c>
      <c r="J59" s="33" t="str">
        <f t="shared" si="5"/>
        <v/>
      </c>
      <c r="K59" s="33" t="str">
        <f t="shared" si="5"/>
        <v/>
      </c>
      <c r="L59" s="33" t="str">
        <f t="shared" si="5"/>
        <v/>
      </c>
      <c r="M59" s="33" t="str">
        <f t="shared" si="5"/>
        <v/>
      </c>
      <c r="N59"/>
    </row>
    <row r="60" spans="2:14" ht="20.25" customHeight="1" x14ac:dyDescent="0.35">
      <c r="B60" s="14">
        <v>8</v>
      </c>
      <c r="C60" s="15">
        <f t="shared" si="2"/>
        <v>0</v>
      </c>
      <c r="D60" s="16"/>
      <c r="E60" s="31" t="str">
        <f t="shared" si="3"/>
        <v/>
      </c>
      <c r="F60" s="31" t="str">
        <f t="shared" si="3"/>
        <v/>
      </c>
      <c r="G60" s="31" t="str">
        <f t="shared" si="6"/>
        <v/>
      </c>
      <c r="H60" s="31" t="str">
        <f t="shared" si="7"/>
        <v/>
      </c>
      <c r="I60" s="33" t="str">
        <f t="shared" si="4"/>
        <v/>
      </c>
      <c r="J60" s="33" t="str">
        <f t="shared" si="5"/>
        <v/>
      </c>
      <c r="K60" s="33" t="str">
        <f t="shared" si="5"/>
        <v/>
      </c>
      <c r="L60" s="33" t="str">
        <f t="shared" si="5"/>
        <v/>
      </c>
      <c r="M60" s="33" t="str">
        <f t="shared" si="5"/>
        <v/>
      </c>
      <c r="N60"/>
    </row>
    <row r="61" spans="2:14" ht="20.25" customHeight="1" x14ac:dyDescent="0.35">
      <c r="B61" s="14">
        <v>9</v>
      </c>
      <c r="C61" s="15">
        <f t="shared" si="2"/>
        <v>0</v>
      </c>
      <c r="D61" s="16"/>
      <c r="E61" s="31" t="str">
        <f t="shared" si="3"/>
        <v/>
      </c>
      <c r="F61" s="31" t="str">
        <f t="shared" si="3"/>
        <v/>
      </c>
      <c r="G61" s="31" t="str">
        <f>+IF(OR(G26=0,G26=""),"",((G26-E26)/E26*100))</f>
        <v/>
      </c>
      <c r="H61" s="31" t="str">
        <f t="shared" si="7"/>
        <v/>
      </c>
      <c r="I61" s="33" t="str">
        <f t="shared" si="4"/>
        <v/>
      </c>
      <c r="J61" s="33" t="str">
        <f t="shared" si="5"/>
        <v/>
      </c>
      <c r="K61" s="33" t="str">
        <f t="shared" si="5"/>
        <v/>
      </c>
      <c r="L61" s="33" t="str">
        <f t="shared" si="5"/>
        <v/>
      </c>
      <c r="M61" s="33" t="str">
        <f t="shared" si="5"/>
        <v/>
      </c>
      <c r="N61"/>
    </row>
    <row r="62" spans="2:14" ht="20.25" customHeight="1" x14ac:dyDescent="0.35">
      <c r="B62" s="14">
        <v>10</v>
      </c>
      <c r="C62" s="15">
        <f t="shared" si="2"/>
        <v>0</v>
      </c>
      <c r="D62" s="16"/>
      <c r="E62" s="31" t="str">
        <f t="shared" si="3"/>
        <v/>
      </c>
      <c r="F62" s="31" t="str">
        <f t="shared" si="3"/>
        <v/>
      </c>
      <c r="G62" s="31" t="str">
        <f t="shared" si="6"/>
        <v/>
      </c>
      <c r="H62" s="31" t="str">
        <f t="shared" si="7"/>
        <v/>
      </c>
      <c r="I62" s="33" t="str">
        <f t="shared" si="4"/>
        <v/>
      </c>
      <c r="J62" s="33" t="str">
        <f t="shared" si="5"/>
        <v/>
      </c>
      <c r="K62" s="33" t="str">
        <f t="shared" si="5"/>
        <v/>
      </c>
      <c r="L62" s="33" t="str">
        <f t="shared" si="5"/>
        <v/>
      </c>
      <c r="M62" s="33" t="str">
        <f t="shared" si="5"/>
        <v/>
      </c>
      <c r="N62"/>
    </row>
    <row r="63" spans="2:14" ht="20.25" customHeight="1" x14ac:dyDescent="0.35">
      <c r="B63" s="14">
        <v>11</v>
      </c>
      <c r="C63" s="15">
        <f t="shared" si="2"/>
        <v>0</v>
      </c>
      <c r="D63" s="16"/>
      <c r="E63" s="31" t="str">
        <f t="shared" si="3"/>
        <v/>
      </c>
      <c r="F63" s="31" t="str">
        <f t="shared" si="3"/>
        <v/>
      </c>
      <c r="G63" s="31" t="str">
        <f t="shared" si="6"/>
        <v/>
      </c>
      <c r="H63" s="31" t="str">
        <f t="shared" si="7"/>
        <v/>
      </c>
      <c r="I63" s="33" t="str">
        <f t="shared" si="4"/>
        <v/>
      </c>
      <c r="J63" s="33" t="str">
        <f t="shared" si="5"/>
        <v/>
      </c>
      <c r="K63" s="33" t="str">
        <f t="shared" si="5"/>
        <v/>
      </c>
      <c r="L63" s="33" t="str">
        <f t="shared" si="5"/>
        <v/>
      </c>
      <c r="M63" s="33" t="str">
        <f t="shared" si="5"/>
        <v/>
      </c>
      <c r="N63"/>
    </row>
    <row r="64" spans="2:14" ht="20.25" customHeight="1" x14ac:dyDescent="0.35">
      <c r="B64" s="14">
        <v>12</v>
      </c>
      <c r="C64" s="15">
        <f t="shared" si="2"/>
        <v>0</v>
      </c>
      <c r="D64" s="16"/>
      <c r="E64" s="31" t="str">
        <f t="shared" si="3"/>
        <v/>
      </c>
      <c r="F64" s="31" t="str">
        <f t="shared" si="3"/>
        <v/>
      </c>
      <c r="G64" s="31" t="str">
        <f t="shared" si="6"/>
        <v/>
      </c>
      <c r="H64" s="31" t="str">
        <f t="shared" si="7"/>
        <v/>
      </c>
      <c r="I64" s="33" t="str">
        <f t="shared" si="4"/>
        <v/>
      </c>
      <c r="J64" s="33" t="str">
        <f t="shared" si="5"/>
        <v/>
      </c>
      <c r="K64" s="33" t="str">
        <f t="shared" si="5"/>
        <v/>
      </c>
      <c r="L64" s="33" t="str">
        <f t="shared" si="5"/>
        <v/>
      </c>
      <c r="M64" s="33" t="str">
        <f t="shared" si="5"/>
        <v/>
      </c>
      <c r="N64"/>
    </row>
    <row r="65" spans="2:14" ht="20.25" customHeight="1" x14ac:dyDescent="0.35">
      <c r="B65" s="14">
        <v>13</v>
      </c>
      <c r="C65" s="15">
        <f t="shared" si="2"/>
        <v>0</v>
      </c>
      <c r="D65" s="16"/>
      <c r="E65" s="31" t="str">
        <f t="shared" si="3"/>
        <v/>
      </c>
      <c r="F65" s="31" t="str">
        <f t="shared" si="3"/>
        <v/>
      </c>
      <c r="G65" s="31" t="str">
        <f t="shared" si="6"/>
        <v/>
      </c>
      <c r="H65" s="31" t="str">
        <f t="shared" si="7"/>
        <v/>
      </c>
      <c r="I65" s="33" t="str">
        <f t="shared" si="4"/>
        <v/>
      </c>
      <c r="J65" s="33" t="str">
        <f t="shared" si="5"/>
        <v/>
      </c>
      <c r="K65" s="33" t="str">
        <f t="shared" si="5"/>
        <v/>
      </c>
      <c r="L65" s="33" t="str">
        <f t="shared" si="5"/>
        <v/>
      </c>
      <c r="M65" s="33" t="str">
        <f t="shared" si="5"/>
        <v/>
      </c>
      <c r="N65"/>
    </row>
    <row r="66" spans="2:14" ht="20.25" customHeight="1" x14ac:dyDescent="0.35">
      <c r="B66" s="14">
        <v>14</v>
      </c>
      <c r="C66" s="15">
        <f t="shared" si="2"/>
        <v>0</v>
      </c>
      <c r="D66" s="16"/>
      <c r="E66" s="31" t="str">
        <f t="shared" si="3"/>
        <v/>
      </c>
      <c r="F66" s="31" t="str">
        <f t="shared" si="3"/>
        <v/>
      </c>
      <c r="G66" s="31" t="str">
        <f t="shared" si="6"/>
        <v/>
      </c>
      <c r="H66" s="31" t="str">
        <f t="shared" si="7"/>
        <v/>
      </c>
      <c r="I66" s="33" t="str">
        <f t="shared" si="4"/>
        <v/>
      </c>
      <c r="J66" s="33" t="str">
        <f t="shared" si="5"/>
        <v/>
      </c>
      <c r="K66" s="33" t="str">
        <f t="shared" si="5"/>
        <v/>
      </c>
      <c r="L66" s="33" t="str">
        <f t="shared" si="5"/>
        <v/>
      </c>
      <c r="M66" s="33" t="str">
        <f t="shared" si="5"/>
        <v/>
      </c>
      <c r="N66"/>
    </row>
    <row r="67" spans="2:14" ht="20.25" customHeight="1" x14ac:dyDescent="0.35">
      <c r="B67" s="14">
        <v>15</v>
      </c>
      <c r="C67" s="15">
        <f t="shared" si="2"/>
        <v>0</v>
      </c>
      <c r="D67" s="16"/>
      <c r="E67" s="31" t="str">
        <f t="shared" si="3"/>
        <v/>
      </c>
      <c r="F67" s="31" t="str">
        <f t="shared" si="3"/>
        <v/>
      </c>
      <c r="G67" s="31" t="str">
        <f t="shared" si="6"/>
        <v/>
      </c>
      <c r="H67" s="31" t="str">
        <f t="shared" si="7"/>
        <v/>
      </c>
      <c r="I67" s="33" t="str">
        <f t="shared" si="4"/>
        <v/>
      </c>
      <c r="J67" s="33" t="str">
        <f t="shared" si="5"/>
        <v/>
      </c>
      <c r="K67" s="33" t="str">
        <f t="shared" si="5"/>
        <v/>
      </c>
      <c r="L67" s="33" t="str">
        <f t="shared" si="5"/>
        <v/>
      </c>
      <c r="M67" s="33" t="str">
        <f t="shared" si="5"/>
        <v/>
      </c>
      <c r="N67"/>
    </row>
    <row r="68" spans="2:14" ht="20.25" customHeight="1" x14ac:dyDescent="0.35">
      <c r="B68" s="14">
        <v>16</v>
      </c>
      <c r="C68" s="15">
        <f t="shared" si="2"/>
        <v>0</v>
      </c>
      <c r="D68" s="16"/>
      <c r="E68" s="31" t="str">
        <f t="shared" si="3"/>
        <v/>
      </c>
      <c r="F68" s="31" t="str">
        <f t="shared" si="3"/>
        <v/>
      </c>
      <c r="G68" s="31" t="str">
        <f>+IF(OR(G33=0,G33=""),"",((G33-E33)/E33*100))</f>
        <v/>
      </c>
      <c r="H68" s="31" t="str">
        <f>+IF(OR(H33=0,H33=""),"",((I33-H33)/H33*100))</f>
        <v/>
      </c>
      <c r="I68" s="33" t="str">
        <f t="shared" si="4"/>
        <v/>
      </c>
      <c r="J68" s="33" t="str">
        <f t="shared" si="5"/>
        <v/>
      </c>
      <c r="K68" s="33" t="str">
        <f t="shared" si="5"/>
        <v/>
      </c>
      <c r="L68" s="33" t="str">
        <f t="shared" si="5"/>
        <v/>
      </c>
      <c r="M68" s="33" t="str">
        <f t="shared" si="5"/>
        <v/>
      </c>
      <c r="N68"/>
    </row>
    <row r="69" spans="2:14" ht="20.25" customHeight="1" x14ac:dyDescent="0.35">
      <c r="B69" s="14">
        <v>17</v>
      </c>
      <c r="C69" s="15">
        <f t="shared" si="2"/>
        <v>0</v>
      </c>
      <c r="D69" s="16"/>
      <c r="E69" s="31" t="str">
        <f t="shared" si="3"/>
        <v/>
      </c>
      <c r="F69" s="31" t="str">
        <f t="shared" si="3"/>
        <v/>
      </c>
      <c r="G69" s="31" t="str">
        <f t="shared" si="6"/>
        <v/>
      </c>
      <c r="H69" s="31" t="str">
        <f t="shared" si="7"/>
        <v/>
      </c>
      <c r="I69" s="33" t="str">
        <f t="shared" si="4"/>
        <v/>
      </c>
      <c r="J69" s="33" t="str">
        <f t="shared" si="5"/>
        <v/>
      </c>
      <c r="K69" s="33" t="str">
        <f t="shared" si="5"/>
        <v/>
      </c>
      <c r="L69" s="33" t="str">
        <f t="shared" si="5"/>
        <v/>
      </c>
      <c r="M69" s="33" t="str">
        <f t="shared" si="5"/>
        <v/>
      </c>
      <c r="N69"/>
    </row>
    <row r="70" spans="2:14" ht="20.25" customHeight="1" x14ac:dyDescent="0.35">
      <c r="B70" s="14">
        <v>18</v>
      </c>
      <c r="C70" s="15">
        <f t="shared" si="2"/>
        <v>0</v>
      </c>
      <c r="D70" s="16"/>
      <c r="E70" s="31" t="str">
        <f t="shared" ref="E70:F77" si="8">+IF(OR(E35=0,E35=""),"",((F35-E35)/E35*100))</f>
        <v/>
      </c>
      <c r="F70" s="31" t="str">
        <f t="shared" si="8"/>
        <v/>
      </c>
      <c r="G70" s="31" t="str">
        <f t="shared" si="6"/>
        <v/>
      </c>
      <c r="H70" s="31" t="str">
        <f t="shared" si="7"/>
        <v/>
      </c>
      <c r="I70" s="33" t="str">
        <f t="shared" si="4"/>
        <v/>
      </c>
      <c r="J70" s="33" t="str">
        <f t="shared" si="5"/>
        <v/>
      </c>
      <c r="K70" s="33" t="str">
        <f t="shared" si="5"/>
        <v/>
      </c>
      <c r="L70" s="33" t="str">
        <f t="shared" si="5"/>
        <v/>
      </c>
      <c r="M70" s="33" t="str">
        <f t="shared" si="5"/>
        <v/>
      </c>
      <c r="N70"/>
    </row>
    <row r="71" spans="2:14" ht="20.25" customHeight="1" x14ac:dyDescent="0.35">
      <c r="B71" s="14">
        <v>19</v>
      </c>
      <c r="C71" s="15">
        <f t="shared" si="2"/>
        <v>0</v>
      </c>
      <c r="D71" s="16"/>
      <c r="E71" s="31" t="str">
        <f t="shared" si="8"/>
        <v/>
      </c>
      <c r="F71" s="31" t="str">
        <f t="shared" si="8"/>
        <v/>
      </c>
      <c r="G71" s="31" t="str">
        <f t="shared" si="6"/>
        <v/>
      </c>
      <c r="H71" s="31" t="str">
        <f t="shared" si="7"/>
        <v/>
      </c>
      <c r="I71" s="33" t="str">
        <f t="shared" si="4"/>
        <v/>
      </c>
      <c r="J71" s="33" t="str">
        <f t="shared" si="5"/>
        <v/>
      </c>
      <c r="K71" s="33" t="str">
        <f t="shared" si="5"/>
        <v/>
      </c>
      <c r="L71" s="33" t="str">
        <f t="shared" si="5"/>
        <v/>
      </c>
      <c r="M71" s="33" t="str">
        <f t="shared" si="5"/>
        <v/>
      </c>
      <c r="N71"/>
    </row>
    <row r="72" spans="2:14" ht="20.25" customHeight="1" x14ac:dyDescent="0.35">
      <c r="B72" s="14">
        <v>20</v>
      </c>
      <c r="C72" s="15">
        <f t="shared" si="2"/>
        <v>0</v>
      </c>
      <c r="D72" s="16"/>
      <c r="E72" s="31" t="str">
        <f t="shared" si="8"/>
        <v/>
      </c>
      <c r="F72" s="31" t="str">
        <f t="shared" si="8"/>
        <v/>
      </c>
      <c r="G72" s="31" t="str">
        <f t="shared" si="6"/>
        <v/>
      </c>
      <c r="H72" s="31" t="str">
        <f t="shared" si="7"/>
        <v/>
      </c>
      <c r="I72" s="33" t="str">
        <f t="shared" si="4"/>
        <v/>
      </c>
      <c r="J72" s="33" t="str">
        <f t="shared" si="5"/>
        <v/>
      </c>
      <c r="K72" s="33" t="str">
        <f t="shared" si="5"/>
        <v/>
      </c>
      <c r="L72" s="33" t="str">
        <f t="shared" si="5"/>
        <v/>
      </c>
      <c r="M72" s="33" t="str">
        <f t="shared" si="5"/>
        <v/>
      </c>
      <c r="N72"/>
    </row>
    <row r="73" spans="2:14" ht="20.25" customHeight="1" x14ac:dyDescent="0.35">
      <c r="B73" s="14">
        <v>21</v>
      </c>
      <c r="C73" s="15">
        <f t="shared" si="2"/>
        <v>0</v>
      </c>
      <c r="D73" s="16"/>
      <c r="E73" s="31" t="str">
        <f t="shared" si="8"/>
        <v/>
      </c>
      <c r="F73" s="31" t="str">
        <f t="shared" si="8"/>
        <v/>
      </c>
      <c r="G73" s="31" t="str">
        <f t="shared" si="6"/>
        <v/>
      </c>
      <c r="H73" s="31" t="str">
        <f t="shared" si="7"/>
        <v/>
      </c>
      <c r="I73" s="33" t="str">
        <f t="shared" si="4"/>
        <v/>
      </c>
      <c r="J73" s="33" t="str">
        <f t="shared" si="5"/>
        <v/>
      </c>
      <c r="K73" s="33" t="str">
        <f t="shared" si="5"/>
        <v/>
      </c>
      <c r="L73" s="33" t="str">
        <f t="shared" si="5"/>
        <v/>
      </c>
      <c r="M73" s="33" t="str">
        <f t="shared" si="5"/>
        <v/>
      </c>
      <c r="N73"/>
    </row>
    <row r="74" spans="2:14" ht="20.25" customHeight="1" x14ac:dyDescent="0.35">
      <c r="B74" s="14">
        <v>22</v>
      </c>
      <c r="C74" s="15">
        <f t="shared" si="2"/>
        <v>0</v>
      </c>
      <c r="D74" s="16"/>
      <c r="E74" s="31" t="str">
        <f t="shared" si="8"/>
        <v/>
      </c>
      <c r="F74" s="31" t="str">
        <f t="shared" si="8"/>
        <v/>
      </c>
      <c r="G74" s="31" t="str">
        <f t="shared" si="6"/>
        <v/>
      </c>
      <c r="H74" s="31" t="str">
        <f t="shared" si="7"/>
        <v/>
      </c>
      <c r="I74" s="33" t="str">
        <f t="shared" si="4"/>
        <v/>
      </c>
      <c r="J74" s="33" t="str">
        <f t="shared" si="5"/>
        <v/>
      </c>
      <c r="K74" s="33" t="str">
        <f t="shared" si="5"/>
        <v/>
      </c>
      <c r="L74" s="33" t="str">
        <f t="shared" si="5"/>
        <v/>
      </c>
      <c r="M74" s="33" t="str">
        <f t="shared" si="5"/>
        <v/>
      </c>
      <c r="N74"/>
    </row>
    <row r="75" spans="2:14" ht="20.25" customHeight="1" x14ac:dyDescent="0.35">
      <c r="B75" s="14">
        <v>23</v>
      </c>
      <c r="C75" s="15">
        <f t="shared" si="2"/>
        <v>0</v>
      </c>
      <c r="D75" s="16"/>
      <c r="E75" s="31" t="str">
        <f t="shared" si="8"/>
        <v/>
      </c>
      <c r="F75" s="31" t="str">
        <f t="shared" si="8"/>
        <v/>
      </c>
      <c r="G75" s="31" t="str">
        <f t="shared" si="6"/>
        <v/>
      </c>
      <c r="H75" s="31" t="str">
        <f t="shared" si="7"/>
        <v/>
      </c>
      <c r="I75" s="33" t="str">
        <f t="shared" si="4"/>
        <v/>
      </c>
      <c r="J75" s="33" t="str">
        <f t="shared" si="5"/>
        <v/>
      </c>
      <c r="K75" s="33" t="str">
        <f t="shared" si="5"/>
        <v/>
      </c>
      <c r="L75" s="33" t="str">
        <f t="shared" si="5"/>
        <v/>
      </c>
      <c r="M75" s="33" t="str">
        <f t="shared" si="5"/>
        <v/>
      </c>
      <c r="N75"/>
    </row>
    <row r="76" spans="2:14" ht="20.25" customHeight="1" x14ac:dyDescent="0.35">
      <c r="B76" s="14">
        <v>24</v>
      </c>
      <c r="C76" s="15">
        <f t="shared" si="2"/>
        <v>0</v>
      </c>
      <c r="D76" s="16"/>
      <c r="E76" s="31" t="str">
        <f t="shared" si="8"/>
        <v/>
      </c>
      <c r="F76" s="31" t="str">
        <f t="shared" si="8"/>
        <v/>
      </c>
      <c r="G76" s="31" t="str">
        <f t="shared" si="6"/>
        <v/>
      </c>
      <c r="H76" s="31" t="str">
        <f t="shared" si="7"/>
        <v/>
      </c>
      <c r="I76" s="33" t="str">
        <f t="shared" si="4"/>
        <v/>
      </c>
      <c r="J76" s="33" t="str">
        <f t="shared" si="5"/>
        <v/>
      </c>
      <c r="K76" s="33" t="str">
        <f t="shared" si="5"/>
        <v/>
      </c>
      <c r="L76" s="33" t="str">
        <f t="shared" si="5"/>
        <v/>
      </c>
      <c r="M76" s="33" t="str">
        <f t="shared" si="5"/>
        <v/>
      </c>
      <c r="N76"/>
    </row>
    <row r="77" spans="2:14" ht="20.25" customHeight="1" x14ac:dyDescent="0.35">
      <c r="B77" s="14">
        <v>25</v>
      </c>
      <c r="C77" s="15">
        <f t="shared" si="2"/>
        <v>0</v>
      </c>
      <c r="D77" s="16"/>
      <c r="E77" s="31" t="str">
        <f t="shared" si="8"/>
        <v/>
      </c>
      <c r="F77" s="31" t="str">
        <f t="shared" si="8"/>
        <v/>
      </c>
      <c r="G77" s="31" t="str">
        <f t="shared" si="6"/>
        <v/>
      </c>
      <c r="H77" s="31" t="str">
        <f t="shared" si="7"/>
        <v/>
      </c>
      <c r="I77" s="33" t="str">
        <f t="shared" si="4"/>
        <v/>
      </c>
      <c r="J77" s="33" t="str">
        <f t="shared" si="5"/>
        <v/>
      </c>
      <c r="K77" s="33" t="str">
        <f t="shared" si="5"/>
        <v/>
      </c>
      <c r="L77" s="33" t="str">
        <f t="shared" si="5"/>
        <v/>
      </c>
      <c r="M77" s="33" t="str">
        <f>+IF(OR(I42=0,I42=""),"",(I42/I$17*100))</f>
        <v/>
      </c>
      <c r="N77"/>
    </row>
    <row r="78" spans="2:14" ht="20.25" customHeight="1" x14ac:dyDescent="0.35">
      <c r="B78" s="19"/>
      <c r="C78" s="34"/>
    </row>
    <row r="79" spans="2:14" ht="15.5" x14ac:dyDescent="0.35">
      <c r="B79" s="20"/>
      <c r="C79" s="8"/>
    </row>
    <row r="80" spans="2:14" ht="13" x14ac:dyDescent="0.35">
      <c r="B80" s="8"/>
      <c r="C80" s="8"/>
    </row>
    <row r="81" spans="2:14" ht="20" x14ac:dyDescent="0.25"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8"/>
    </row>
    <row r="82" spans="2:14" ht="18" customHeight="1" x14ac:dyDescent="0.35">
      <c r="B82" s="60" t="s">
        <v>32</v>
      </c>
      <c r="C82" s="60" t="s">
        <v>12</v>
      </c>
      <c r="D82" s="60" t="s">
        <v>22</v>
      </c>
      <c r="E82" s="62" t="str">
        <f>+"Precio (USD/"&amp;D12&amp;"Pza)"</f>
        <v>Precio (USD/TMPza)</v>
      </c>
      <c r="F82" s="62"/>
      <c r="G82" s="62"/>
      <c r="H82" s="62"/>
      <c r="I82" s="62"/>
      <c r="J82" s="63" t="s">
        <v>33</v>
      </c>
      <c r="K82" s="64"/>
      <c r="L82" s="65"/>
      <c r="M82"/>
    </row>
    <row r="83" spans="2:14" ht="46.5" x14ac:dyDescent="0.35">
      <c r="B83" s="60"/>
      <c r="C83" s="60"/>
      <c r="D83" s="60"/>
      <c r="E83" s="35">
        <f>+E16</f>
        <v>2022</v>
      </c>
      <c r="F83" s="35">
        <f t="shared" ref="F83:I83" si="9">+F16</f>
        <v>2023</v>
      </c>
      <c r="G83" s="35">
        <f t="shared" si="9"/>
        <v>2024</v>
      </c>
      <c r="H83" s="35" t="str">
        <f t="shared" si="9"/>
        <v>Ene - May 2024</v>
      </c>
      <c r="I83" s="35" t="str">
        <f t="shared" si="9"/>
        <v>Ene - May 2025</v>
      </c>
      <c r="J83" s="36" t="str">
        <f>+E48</f>
        <v>2023 / 2022</v>
      </c>
      <c r="K83" s="37" t="str">
        <f>+F48</f>
        <v>2024 / 2023</v>
      </c>
      <c r="L83" s="37" t="str">
        <f>+H48</f>
        <v>Ene - May 2025 / Ene - May 2024</v>
      </c>
      <c r="M83"/>
    </row>
    <row r="84" spans="2:14" ht="20.25" customHeight="1" x14ac:dyDescent="0.35">
      <c r="B84" s="12" t="s">
        <v>15</v>
      </c>
      <c r="C84" s="12" t="s">
        <v>16</v>
      </c>
      <c r="D84" s="12"/>
      <c r="E84" s="32">
        <f>IF(E17=0,0,J17/E17)</f>
        <v>909.67744946787036</v>
      </c>
      <c r="F84" s="32">
        <f>IF(F17=0,0,K17/F17)</f>
        <v>873.18357258341143</v>
      </c>
      <c r="G84" s="32">
        <f>IF(G17=0,0,L17/G17)</f>
        <v>757.74548285533092</v>
      </c>
      <c r="H84" s="32">
        <f>IF(H17=0,0,M17/H17)</f>
        <v>776.34660010093012</v>
      </c>
      <c r="I84" s="32">
        <f>IF(I17=0,0,N17/I17)</f>
        <v>712.79173026237947</v>
      </c>
      <c r="J84" s="31">
        <f>+IF(OR(E84=0,E84=""),"",((F84-E84)/E84*100))</f>
        <v>-4.0117381062712472</v>
      </c>
      <c r="K84" s="31">
        <f>+IF(OR(F84=0,F84=""),"",((G84-F84)/F84*100))</f>
        <v>-13.220368929587622</v>
      </c>
      <c r="L84" s="31">
        <f>+IF(OR(G84=0,G84=""),"",((H84-G84)/G84*100))</f>
        <v>2.4547975100434258</v>
      </c>
      <c r="M84"/>
    </row>
    <row r="85" spans="2:14" ht="20.25" customHeight="1" x14ac:dyDescent="0.35">
      <c r="B85" s="14">
        <v>1</v>
      </c>
      <c r="C85" s="15" t="str">
        <f>+C18</f>
        <v>ESTADOS UNIDOS (EEUU)</v>
      </c>
      <c r="D85" s="16"/>
      <c r="E85" s="38">
        <f>IF(OR(E18=0,E18=""),"",(J18/E18))</f>
        <v>907.05273461828074</v>
      </c>
      <c r="F85" s="38">
        <f>IF(OR(F18=0,F18=""),"",(K18/F18))</f>
        <v>880.23497101498322</v>
      </c>
      <c r="G85" s="38">
        <f>IF(OR(G18=0,G18=""),"",(L18/G18))</f>
        <v>757.74548285533092</v>
      </c>
      <c r="H85" s="38">
        <f>IF(OR(H18=0,H18=""),"",(M18/H18))</f>
        <v>776.34660010093012</v>
      </c>
      <c r="I85" s="38">
        <f>IF(OR(I18=0,I18=""),"",(N18/I18))</f>
        <v>742.58077377433415</v>
      </c>
      <c r="J85" s="38">
        <f t="shared" ref="J85:L109" si="10">+IF(OR(E85=0,E85="",F85=0,F85=""),"",((F85-E85)/E85*100))</f>
        <v>-2.9565826307313174</v>
      </c>
      <c r="K85" s="38">
        <f t="shared" si="10"/>
        <v>-13.915544393607975</v>
      </c>
      <c r="L85" s="38">
        <f t="shared" si="10"/>
        <v>2.4547975100434258</v>
      </c>
      <c r="M85"/>
    </row>
    <row r="86" spans="2:14" ht="20.25" customHeight="1" x14ac:dyDescent="0.35">
      <c r="B86" s="14">
        <v>2</v>
      </c>
      <c r="C86" s="15" t="str">
        <f t="shared" ref="C86:C109" si="11">+C19</f>
        <v>COLOMBIA</v>
      </c>
      <c r="D86" s="16"/>
      <c r="E86" s="38" t="str">
        <f>IF(OR(E19=0,E19=""),"",(J19/E19))</f>
        <v/>
      </c>
      <c r="F86" s="38" t="str">
        <f t="shared" ref="E86:I101" si="12">IF(OR(F19=0,F19=""),"",(K19/F19))</f>
        <v/>
      </c>
      <c r="G86" s="38" t="str">
        <f t="shared" si="12"/>
        <v/>
      </c>
      <c r="H86" s="38" t="str">
        <f t="shared" si="12"/>
        <v/>
      </c>
      <c r="I86" s="38">
        <f t="shared" si="12"/>
        <v>618.24168288209171</v>
      </c>
      <c r="J86" s="38" t="str">
        <f>+IF(OR(E86=0,E86="",F86=0,F86=""),"",((F86-E86)/E86*100))</f>
        <v/>
      </c>
      <c r="K86" s="38" t="str">
        <f>+IF(OR(F86=0,F86="",G86=0,G86=""),"",((G86-F86)/F86*100))</f>
        <v/>
      </c>
      <c r="L86" s="38" t="str">
        <f>+IF(OR(G86=0,G86="",H86=0,H86=""),"",((H86-G86)/G86*100))</f>
        <v/>
      </c>
      <c r="M86"/>
    </row>
    <row r="87" spans="2:14" ht="20.25" customHeight="1" x14ac:dyDescent="0.35">
      <c r="B87" s="14">
        <v>3</v>
      </c>
      <c r="C87" s="15" t="str">
        <f t="shared" si="11"/>
        <v>COSTA RICA</v>
      </c>
      <c r="D87" s="16"/>
      <c r="E87" s="38">
        <f t="shared" si="12"/>
        <v>960.00463840373129</v>
      </c>
      <c r="F87" s="38">
        <f t="shared" si="12"/>
        <v>801.05051376453741</v>
      </c>
      <c r="G87" s="38" t="str">
        <f t="shared" si="12"/>
        <v/>
      </c>
      <c r="H87" s="38" t="str">
        <f t="shared" si="12"/>
        <v/>
      </c>
      <c r="I87" s="38">
        <f t="shared" si="12"/>
        <v>777.85660331065208</v>
      </c>
      <c r="J87" s="38">
        <f t="shared" si="10"/>
        <v>-16.557641315514719</v>
      </c>
      <c r="K87" s="38" t="str">
        <f t="shared" si="10"/>
        <v/>
      </c>
      <c r="L87" s="38" t="str">
        <f t="shared" si="10"/>
        <v/>
      </c>
      <c r="M87"/>
    </row>
    <row r="88" spans="2:14" ht="20.25" customHeight="1" x14ac:dyDescent="0.35">
      <c r="B88" s="14">
        <v>4</v>
      </c>
      <c r="C88" s="15">
        <f t="shared" si="11"/>
        <v>0</v>
      </c>
      <c r="D88" s="16"/>
      <c r="E88" s="38" t="str">
        <f t="shared" si="12"/>
        <v/>
      </c>
      <c r="F88" s="38" t="str">
        <f t="shared" si="12"/>
        <v/>
      </c>
      <c r="G88" s="38" t="str">
        <f t="shared" si="12"/>
        <v/>
      </c>
      <c r="H88" s="38" t="str">
        <f t="shared" si="12"/>
        <v/>
      </c>
      <c r="I88" s="38" t="str">
        <f t="shared" si="12"/>
        <v/>
      </c>
      <c r="J88" s="38" t="str">
        <f t="shared" si="10"/>
        <v/>
      </c>
      <c r="K88" s="38" t="str">
        <f t="shared" si="10"/>
        <v/>
      </c>
      <c r="L88" s="38" t="str">
        <f t="shared" si="10"/>
        <v/>
      </c>
      <c r="M88"/>
    </row>
    <row r="89" spans="2:14" ht="20.25" customHeight="1" x14ac:dyDescent="0.35">
      <c r="B89" s="14">
        <v>5</v>
      </c>
      <c r="C89" s="15">
        <f t="shared" si="11"/>
        <v>0</v>
      </c>
      <c r="D89" s="16"/>
      <c r="E89" s="38" t="str">
        <f t="shared" si="12"/>
        <v/>
      </c>
      <c r="F89" s="38" t="str">
        <f t="shared" si="12"/>
        <v/>
      </c>
      <c r="G89" s="38" t="str">
        <f t="shared" si="12"/>
        <v/>
      </c>
      <c r="H89" s="38" t="str">
        <f t="shared" si="12"/>
        <v/>
      </c>
      <c r="I89" s="38" t="str">
        <f t="shared" si="12"/>
        <v/>
      </c>
      <c r="J89" s="38" t="str">
        <f t="shared" si="10"/>
        <v/>
      </c>
      <c r="K89" s="38" t="str">
        <f t="shared" si="10"/>
        <v/>
      </c>
      <c r="L89" s="38" t="str">
        <f t="shared" si="10"/>
        <v/>
      </c>
      <c r="M89"/>
    </row>
    <row r="90" spans="2:14" ht="20.25" customHeight="1" x14ac:dyDescent="0.35">
      <c r="B90" s="14">
        <v>6</v>
      </c>
      <c r="C90" s="15">
        <f t="shared" si="11"/>
        <v>0</v>
      </c>
      <c r="D90" s="16"/>
      <c r="E90" s="38" t="str">
        <f t="shared" si="12"/>
        <v/>
      </c>
      <c r="F90" s="38" t="str">
        <f t="shared" si="12"/>
        <v/>
      </c>
      <c r="G90" s="38" t="str">
        <f t="shared" si="12"/>
        <v/>
      </c>
      <c r="H90" s="38" t="str">
        <f t="shared" si="12"/>
        <v/>
      </c>
      <c r="I90" s="38" t="str">
        <f t="shared" si="12"/>
        <v/>
      </c>
      <c r="J90" s="38" t="str">
        <f t="shared" si="10"/>
        <v/>
      </c>
      <c r="K90" s="38" t="str">
        <f t="shared" si="10"/>
        <v/>
      </c>
      <c r="L90" s="38" t="str">
        <f t="shared" si="10"/>
        <v/>
      </c>
      <c r="M90"/>
    </row>
    <row r="91" spans="2:14" ht="20.25" customHeight="1" x14ac:dyDescent="0.35">
      <c r="B91" s="14">
        <v>7</v>
      </c>
      <c r="C91" s="15">
        <f t="shared" si="11"/>
        <v>0</v>
      </c>
      <c r="D91" s="16"/>
      <c r="E91" s="38" t="str">
        <f t="shared" si="12"/>
        <v/>
      </c>
      <c r="F91" s="38" t="str">
        <f t="shared" si="12"/>
        <v/>
      </c>
      <c r="G91" s="38" t="str">
        <f t="shared" si="12"/>
        <v/>
      </c>
      <c r="H91" s="38" t="str">
        <f t="shared" si="12"/>
        <v/>
      </c>
      <c r="I91" s="38" t="str">
        <f t="shared" si="12"/>
        <v/>
      </c>
      <c r="J91" s="38" t="str">
        <f t="shared" si="10"/>
        <v/>
      </c>
      <c r="K91" s="38" t="str">
        <f t="shared" si="10"/>
        <v/>
      </c>
      <c r="L91" s="38" t="str">
        <f t="shared" si="10"/>
        <v/>
      </c>
      <c r="M91"/>
    </row>
    <row r="92" spans="2:14" ht="20.25" customHeight="1" x14ac:dyDescent="0.35">
      <c r="B92" s="14">
        <v>8</v>
      </c>
      <c r="C92" s="15">
        <f t="shared" si="11"/>
        <v>0</v>
      </c>
      <c r="D92" s="16"/>
      <c r="E92" s="38" t="str">
        <f t="shared" si="12"/>
        <v/>
      </c>
      <c r="F92" s="38" t="str">
        <f t="shared" si="12"/>
        <v/>
      </c>
      <c r="G92" s="38" t="str">
        <f t="shared" si="12"/>
        <v/>
      </c>
      <c r="H92" s="38" t="str">
        <f t="shared" si="12"/>
        <v/>
      </c>
      <c r="I92" s="38" t="str">
        <f t="shared" si="12"/>
        <v/>
      </c>
      <c r="J92" s="38" t="str">
        <f t="shared" si="10"/>
        <v/>
      </c>
      <c r="K92" s="38" t="str">
        <f t="shared" si="10"/>
        <v/>
      </c>
      <c r="L92" s="38" t="str">
        <f t="shared" si="10"/>
        <v/>
      </c>
      <c r="M92"/>
    </row>
    <row r="93" spans="2:14" ht="20.25" customHeight="1" x14ac:dyDescent="0.35">
      <c r="B93" s="14">
        <v>9</v>
      </c>
      <c r="C93" s="15">
        <f t="shared" si="11"/>
        <v>0</v>
      </c>
      <c r="D93" s="16"/>
      <c r="E93" s="38" t="str">
        <f t="shared" si="12"/>
        <v/>
      </c>
      <c r="F93" s="38" t="str">
        <f t="shared" si="12"/>
        <v/>
      </c>
      <c r="G93" s="38" t="str">
        <f t="shared" si="12"/>
        <v/>
      </c>
      <c r="H93" s="38" t="str">
        <f t="shared" si="12"/>
        <v/>
      </c>
      <c r="I93" s="38" t="str">
        <f t="shared" si="12"/>
        <v/>
      </c>
      <c r="J93" s="38" t="str">
        <f t="shared" si="10"/>
        <v/>
      </c>
      <c r="K93" s="38" t="str">
        <f t="shared" si="10"/>
        <v/>
      </c>
      <c r="L93" s="38" t="str">
        <f t="shared" si="10"/>
        <v/>
      </c>
      <c r="M93"/>
    </row>
    <row r="94" spans="2:14" ht="20.25" customHeight="1" x14ac:dyDescent="0.35">
      <c r="B94" s="14">
        <v>10</v>
      </c>
      <c r="C94" s="15">
        <f t="shared" si="11"/>
        <v>0</v>
      </c>
      <c r="D94" s="16"/>
      <c r="E94" s="38" t="str">
        <f t="shared" si="12"/>
        <v/>
      </c>
      <c r="F94" s="38" t="str">
        <f t="shared" si="12"/>
        <v/>
      </c>
      <c r="G94" s="38" t="str">
        <f t="shared" si="12"/>
        <v/>
      </c>
      <c r="H94" s="38" t="str">
        <f>IF(OR(H27=0,H27=""),"",(M27/H27))</f>
        <v/>
      </c>
      <c r="I94" s="38" t="str">
        <f t="shared" si="12"/>
        <v/>
      </c>
      <c r="J94" s="38" t="str">
        <f t="shared" si="10"/>
        <v/>
      </c>
      <c r="K94" s="38" t="str">
        <f t="shared" si="10"/>
        <v/>
      </c>
      <c r="L94" s="38" t="str">
        <f t="shared" si="10"/>
        <v/>
      </c>
      <c r="M94"/>
    </row>
    <row r="95" spans="2:14" ht="20.25" customHeight="1" x14ac:dyDescent="0.35">
      <c r="B95" s="14">
        <v>11</v>
      </c>
      <c r="C95" s="15">
        <f t="shared" si="11"/>
        <v>0</v>
      </c>
      <c r="D95" s="16"/>
      <c r="E95" s="38" t="str">
        <f t="shared" si="12"/>
        <v/>
      </c>
      <c r="F95" s="38" t="str">
        <f t="shared" si="12"/>
        <v/>
      </c>
      <c r="G95" s="38" t="str">
        <f t="shared" si="12"/>
        <v/>
      </c>
      <c r="H95" s="38" t="str">
        <f t="shared" si="12"/>
        <v/>
      </c>
      <c r="I95" s="38" t="str">
        <f t="shared" si="12"/>
        <v/>
      </c>
      <c r="J95" s="38" t="str">
        <f t="shared" si="10"/>
        <v/>
      </c>
      <c r="K95" s="38" t="str">
        <f t="shared" si="10"/>
        <v/>
      </c>
      <c r="L95" s="38" t="str">
        <f t="shared" si="10"/>
        <v/>
      </c>
      <c r="M95"/>
    </row>
    <row r="96" spans="2:14" ht="20.25" customHeight="1" x14ac:dyDescent="0.35">
      <c r="B96" s="14">
        <v>12</v>
      </c>
      <c r="C96" s="15">
        <f t="shared" si="11"/>
        <v>0</v>
      </c>
      <c r="D96" s="16"/>
      <c r="E96" s="38" t="str">
        <f t="shared" si="12"/>
        <v/>
      </c>
      <c r="F96" s="38" t="str">
        <f t="shared" si="12"/>
        <v/>
      </c>
      <c r="G96" s="38" t="str">
        <f t="shared" si="12"/>
        <v/>
      </c>
      <c r="H96" s="38" t="str">
        <f t="shared" si="12"/>
        <v/>
      </c>
      <c r="I96" s="38" t="str">
        <f t="shared" si="12"/>
        <v/>
      </c>
      <c r="J96" s="38" t="str">
        <f t="shared" si="10"/>
        <v/>
      </c>
      <c r="K96" s="38" t="str">
        <f t="shared" si="10"/>
        <v/>
      </c>
      <c r="L96" s="38" t="str">
        <f t="shared" si="10"/>
        <v/>
      </c>
      <c r="M96"/>
    </row>
    <row r="97" spans="2:13" ht="20.25" customHeight="1" x14ac:dyDescent="0.35">
      <c r="B97" s="14">
        <v>13</v>
      </c>
      <c r="C97" s="15">
        <f t="shared" si="11"/>
        <v>0</v>
      </c>
      <c r="D97" s="16"/>
      <c r="E97" s="38" t="str">
        <f t="shared" si="12"/>
        <v/>
      </c>
      <c r="F97" s="38" t="str">
        <f t="shared" si="12"/>
        <v/>
      </c>
      <c r="G97" s="38" t="str">
        <f t="shared" si="12"/>
        <v/>
      </c>
      <c r="H97" s="38" t="str">
        <f t="shared" si="12"/>
        <v/>
      </c>
      <c r="I97" s="38" t="str">
        <f t="shared" si="12"/>
        <v/>
      </c>
      <c r="J97" s="38" t="str">
        <f t="shared" si="10"/>
        <v/>
      </c>
      <c r="K97" s="38" t="str">
        <f t="shared" si="10"/>
        <v/>
      </c>
      <c r="L97" s="38" t="str">
        <f t="shared" si="10"/>
        <v/>
      </c>
      <c r="M97"/>
    </row>
    <row r="98" spans="2:13" ht="20.25" customHeight="1" x14ac:dyDescent="0.35">
      <c r="B98" s="14">
        <v>14</v>
      </c>
      <c r="C98" s="15">
        <f t="shared" si="11"/>
        <v>0</v>
      </c>
      <c r="D98" s="16"/>
      <c r="E98" s="38" t="str">
        <f t="shared" si="12"/>
        <v/>
      </c>
      <c r="F98" s="38" t="str">
        <f t="shared" si="12"/>
        <v/>
      </c>
      <c r="G98" s="38" t="str">
        <f t="shared" si="12"/>
        <v/>
      </c>
      <c r="H98" s="38" t="str">
        <f t="shared" si="12"/>
        <v/>
      </c>
      <c r="I98" s="38" t="str">
        <f t="shared" si="12"/>
        <v/>
      </c>
      <c r="J98" s="38" t="str">
        <f t="shared" si="10"/>
        <v/>
      </c>
      <c r="K98" s="38" t="str">
        <f t="shared" si="10"/>
        <v/>
      </c>
      <c r="L98" s="38" t="str">
        <f t="shared" si="10"/>
        <v/>
      </c>
      <c r="M98"/>
    </row>
    <row r="99" spans="2:13" ht="20.25" customHeight="1" x14ac:dyDescent="0.35">
      <c r="B99" s="14">
        <v>15</v>
      </c>
      <c r="C99" s="15">
        <f t="shared" si="11"/>
        <v>0</v>
      </c>
      <c r="D99" s="16"/>
      <c r="E99" s="38" t="str">
        <f t="shared" si="12"/>
        <v/>
      </c>
      <c r="F99" s="38" t="str">
        <f t="shared" si="12"/>
        <v/>
      </c>
      <c r="G99" s="38" t="str">
        <f t="shared" si="12"/>
        <v/>
      </c>
      <c r="H99" s="38" t="str">
        <f t="shared" si="12"/>
        <v/>
      </c>
      <c r="I99" s="38" t="str">
        <f t="shared" si="12"/>
        <v/>
      </c>
      <c r="J99" s="38" t="str">
        <f t="shared" si="10"/>
        <v/>
      </c>
      <c r="K99" s="38" t="str">
        <f t="shared" si="10"/>
        <v/>
      </c>
      <c r="L99" s="38" t="str">
        <f t="shared" si="10"/>
        <v/>
      </c>
      <c r="M99"/>
    </row>
    <row r="100" spans="2:13" ht="20.25" customHeight="1" x14ac:dyDescent="0.35">
      <c r="B100" s="14">
        <v>16</v>
      </c>
      <c r="C100" s="15">
        <f t="shared" si="11"/>
        <v>0</v>
      </c>
      <c r="D100" s="16"/>
      <c r="E100" s="38" t="str">
        <f t="shared" si="12"/>
        <v/>
      </c>
      <c r="F100" s="38" t="str">
        <f t="shared" si="12"/>
        <v/>
      </c>
      <c r="G100" s="38" t="str">
        <f t="shared" si="12"/>
        <v/>
      </c>
      <c r="H100" s="38" t="str">
        <f t="shared" si="12"/>
        <v/>
      </c>
      <c r="I100" s="38" t="str">
        <f t="shared" si="12"/>
        <v/>
      </c>
      <c r="J100" s="38" t="str">
        <f t="shared" si="10"/>
        <v/>
      </c>
      <c r="K100" s="38" t="str">
        <f t="shared" si="10"/>
        <v/>
      </c>
      <c r="L100" s="38" t="str">
        <f t="shared" si="10"/>
        <v/>
      </c>
      <c r="M100"/>
    </row>
    <row r="101" spans="2:13" ht="20.25" customHeight="1" x14ac:dyDescent="0.35">
      <c r="B101" s="14">
        <v>17</v>
      </c>
      <c r="C101" s="15">
        <f t="shared" si="11"/>
        <v>0</v>
      </c>
      <c r="D101" s="16"/>
      <c r="E101" s="38" t="str">
        <f t="shared" si="12"/>
        <v/>
      </c>
      <c r="F101" s="38" t="str">
        <f t="shared" si="12"/>
        <v/>
      </c>
      <c r="G101" s="38" t="str">
        <f t="shared" si="12"/>
        <v/>
      </c>
      <c r="H101" s="38" t="str">
        <f t="shared" si="12"/>
        <v/>
      </c>
      <c r="I101" s="38" t="str">
        <f t="shared" si="12"/>
        <v/>
      </c>
      <c r="J101" s="38" t="str">
        <f t="shared" si="10"/>
        <v/>
      </c>
      <c r="K101" s="38" t="str">
        <f t="shared" si="10"/>
        <v/>
      </c>
      <c r="L101" s="38" t="str">
        <f t="shared" si="10"/>
        <v/>
      </c>
      <c r="M101"/>
    </row>
    <row r="102" spans="2:13" ht="20.25" customHeight="1" x14ac:dyDescent="0.35">
      <c r="B102" s="14">
        <v>18</v>
      </c>
      <c r="C102" s="15">
        <f t="shared" si="11"/>
        <v>0</v>
      </c>
      <c r="D102" s="16"/>
      <c r="E102" s="38" t="str">
        <f t="shared" ref="E102:I109" si="13">IF(OR(E35=0,E35=""),"",(J35/E35))</f>
        <v/>
      </c>
      <c r="F102" s="38" t="str">
        <f t="shared" si="13"/>
        <v/>
      </c>
      <c r="G102" s="38" t="str">
        <f t="shared" si="13"/>
        <v/>
      </c>
      <c r="H102" s="38" t="str">
        <f t="shared" si="13"/>
        <v/>
      </c>
      <c r="I102" s="38" t="str">
        <f t="shared" si="13"/>
        <v/>
      </c>
      <c r="J102" s="38" t="str">
        <f t="shared" si="10"/>
        <v/>
      </c>
      <c r="K102" s="38" t="str">
        <f t="shared" si="10"/>
        <v/>
      </c>
      <c r="L102" s="38" t="str">
        <f t="shared" si="10"/>
        <v/>
      </c>
      <c r="M102"/>
    </row>
    <row r="103" spans="2:13" ht="20.25" customHeight="1" x14ac:dyDescent="0.35">
      <c r="B103" s="14">
        <v>19</v>
      </c>
      <c r="C103" s="15">
        <f t="shared" si="11"/>
        <v>0</v>
      </c>
      <c r="D103" s="16"/>
      <c r="E103" s="38" t="str">
        <f t="shared" si="13"/>
        <v/>
      </c>
      <c r="F103" s="38" t="str">
        <f t="shared" si="13"/>
        <v/>
      </c>
      <c r="G103" s="38" t="str">
        <f t="shared" si="13"/>
        <v/>
      </c>
      <c r="H103" s="38" t="str">
        <f t="shared" si="13"/>
        <v/>
      </c>
      <c r="I103" s="38" t="str">
        <f t="shared" si="13"/>
        <v/>
      </c>
      <c r="J103" s="38" t="str">
        <f t="shared" si="10"/>
        <v/>
      </c>
      <c r="K103" s="38" t="str">
        <f t="shared" si="10"/>
        <v/>
      </c>
      <c r="L103" s="38" t="str">
        <f t="shared" si="10"/>
        <v/>
      </c>
      <c r="M103"/>
    </row>
    <row r="104" spans="2:13" ht="20.25" customHeight="1" x14ac:dyDescent="0.35">
      <c r="B104" s="14">
        <v>20</v>
      </c>
      <c r="C104" s="15">
        <f t="shared" si="11"/>
        <v>0</v>
      </c>
      <c r="D104" s="16"/>
      <c r="E104" s="38" t="str">
        <f t="shared" si="13"/>
        <v/>
      </c>
      <c r="F104" s="38" t="str">
        <f t="shared" si="13"/>
        <v/>
      </c>
      <c r="G104" s="38" t="str">
        <f t="shared" si="13"/>
        <v/>
      </c>
      <c r="H104" s="38" t="str">
        <f t="shared" si="13"/>
        <v/>
      </c>
      <c r="I104" s="38" t="str">
        <f t="shared" si="13"/>
        <v/>
      </c>
      <c r="J104" s="38" t="str">
        <f t="shared" si="10"/>
        <v/>
      </c>
      <c r="K104" s="38" t="str">
        <f t="shared" si="10"/>
        <v/>
      </c>
      <c r="L104" s="38" t="str">
        <f t="shared" si="10"/>
        <v/>
      </c>
      <c r="M104"/>
    </row>
    <row r="105" spans="2:13" ht="20.25" customHeight="1" x14ac:dyDescent="0.35">
      <c r="B105" s="14">
        <v>21</v>
      </c>
      <c r="C105" s="15">
        <f t="shared" si="11"/>
        <v>0</v>
      </c>
      <c r="D105" s="16"/>
      <c r="E105" s="38" t="str">
        <f t="shared" si="13"/>
        <v/>
      </c>
      <c r="F105" s="38" t="str">
        <f t="shared" si="13"/>
        <v/>
      </c>
      <c r="G105" s="38" t="str">
        <f>IF(OR(G38=0,G38=""),"",(L38/G38))</f>
        <v/>
      </c>
      <c r="H105" s="38" t="str">
        <f t="shared" si="13"/>
        <v/>
      </c>
      <c r="I105" s="38" t="str">
        <f t="shared" si="13"/>
        <v/>
      </c>
      <c r="J105" s="38" t="str">
        <f t="shared" si="10"/>
        <v/>
      </c>
      <c r="K105" s="38" t="str">
        <f t="shared" si="10"/>
        <v/>
      </c>
      <c r="L105" s="38" t="str">
        <f t="shared" si="10"/>
        <v/>
      </c>
      <c r="M105"/>
    </row>
    <row r="106" spans="2:13" ht="20.25" customHeight="1" x14ac:dyDescent="0.35">
      <c r="B106" s="14">
        <v>22</v>
      </c>
      <c r="C106" s="15">
        <f t="shared" si="11"/>
        <v>0</v>
      </c>
      <c r="D106" s="16"/>
      <c r="E106" s="38" t="str">
        <f t="shared" si="13"/>
        <v/>
      </c>
      <c r="F106" s="38" t="str">
        <f t="shared" si="13"/>
        <v/>
      </c>
      <c r="G106" s="38" t="str">
        <f t="shared" si="13"/>
        <v/>
      </c>
      <c r="H106" s="38" t="str">
        <f t="shared" si="13"/>
        <v/>
      </c>
      <c r="I106" s="38" t="str">
        <f t="shared" si="13"/>
        <v/>
      </c>
      <c r="J106" s="38" t="str">
        <f t="shared" si="10"/>
        <v/>
      </c>
      <c r="K106" s="38" t="str">
        <f t="shared" si="10"/>
        <v/>
      </c>
      <c r="L106" s="38" t="str">
        <f t="shared" si="10"/>
        <v/>
      </c>
      <c r="M106"/>
    </row>
    <row r="107" spans="2:13" ht="20.25" customHeight="1" x14ac:dyDescent="0.35">
      <c r="B107" s="14">
        <v>23</v>
      </c>
      <c r="C107" s="15">
        <f t="shared" si="11"/>
        <v>0</v>
      </c>
      <c r="D107" s="16"/>
      <c r="E107" s="38" t="str">
        <f t="shared" si="13"/>
        <v/>
      </c>
      <c r="F107" s="38" t="str">
        <f t="shared" si="13"/>
        <v/>
      </c>
      <c r="G107" s="38" t="str">
        <f t="shared" si="13"/>
        <v/>
      </c>
      <c r="H107" s="38" t="str">
        <f t="shared" si="13"/>
        <v/>
      </c>
      <c r="I107" s="38" t="str">
        <f t="shared" si="13"/>
        <v/>
      </c>
      <c r="J107" s="38" t="str">
        <f t="shared" si="10"/>
        <v/>
      </c>
      <c r="K107" s="38" t="str">
        <f t="shared" si="10"/>
        <v/>
      </c>
      <c r="L107" s="38" t="str">
        <f t="shared" si="10"/>
        <v/>
      </c>
      <c r="M107"/>
    </row>
    <row r="108" spans="2:13" ht="20.25" customHeight="1" x14ac:dyDescent="0.35">
      <c r="B108" s="14">
        <v>24</v>
      </c>
      <c r="C108" s="15">
        <f t="shared" si="11"/>
        <v>0</v>
      </c>
      <c r="D108" s="16"/>
      <c r="E108" s="38" t="str">
        <f t="shared" si="13"/>
        <v/>
      </c>
      <c r="F108" s="38" t="str">
        <f t="shared" si="13"/>
        <v/>
      </c>
      <c r="G108" s="38" t="str">
        <f t="shared" si="13"/>
        <v/>
      </c>
      <c r="H108" s="38" t="str">
        <f t="shared" si="13"/>
        <v/>
      </c>
      <c r="I108" s="38" t="str">
        <f t="shared" si="13"/>
        <v/>
      </c>
      <c r="J108" s="38" t="str">
        <f t="shared" si="10"/>
        <v/>
      </c>
      <c r="K108" s="38" t="str">
        <f t="shared" si="10"/>
        <v/>
      </c>
      <c r="L108" s="38" t="str">
        <f t="shared" si="10"/>
        <v/>
      </c>
      <c r="M108"/>
    </row>
    <row r="109" spans="2:13" ht="20.25" customHeight="1" x14ac:dyDescent="0.35">
      <c r="B109" s="14">
        <v>25</v>
      </c>
      <c r="C109" s="15">
        <f t="shared" si="11"/>
        <v>0</v>
      </c>
      <c r="D109" s="16"/>
      <c r="E109" s="38" t="str">
        <f t="shared" si="13"/>
        <v/>
      </c>
      <c r="F109" s="38" t="str">
        <f t="shared" si="13"/>
        <v/>
      </c>
      <c r="G109" s="38" t="str">
        <f t="shared" si="13"/>
        <v/>
      </c>
      <c r="H109" s="38" t="str">
        <f t="shared" si="13"/>
        <v/>
      </c>
      <c r="I109" s="38" t="str">
        <f t="shared" si="13"/>
        <v/>
      </c>
      <c r="J109" s="38" t="str">
        <f t="shared" si="10"/>
        <v/>
      </c>
      <c r="K109" s="38" t="str">
        <f t="shared" si="10"/>
        <v/>
      </c>
      <c r="L109" s="38" t="str">
        <f t="shared" si="10"/>
        <v/>
      </c>
      <c r="M109"/>
    </row>
    <row r="110" spans="2:13" ht="20.25" customHeight="1" x14ac:dyDescent="0.35">
      <c r="B110" s="19"/>
      <c r="C110" s="34"/>
      <c r="D110" s="34"/>
    </row>
    <row r="111" spans="2:13" ht="22.5" x14ac:dyDescent="0.35">
      <c r="B111" s="39" t="s">
        <v>54</v>
      </c>
      <c r="C111" s="40"/>
      <c r="D111" s="41"/>
    </row>
  </sheetData>
  <mergeCells count="31">
    <mergeCell ref="M14:N14"/>
    <mergeCell ref="H14:I14"/>
    <mergeCell ref="B82:B83"/>
    <mergeCell ref="C82:C83"/>
    <mergeCell ref="D82:D83"/>
    <mergeCell ref="E82:I82"/>
    <mergeCell ref="J82:L82"/>
    <mergeCell ref="J15:N15"/>
    <mergeCell ref="B47:B48"/>
    <mergeCell ref="C47:C48"/>
    <mergeCell ref="D47:D48"/>
    <mergeCell ref="E47:H47"/>
    <mergeCell ref="I47:M47"/>
    <mergeCell ref="B13:C13"/>
    <mergeCell ref="D13:E13"/>
    <mergeCell ref="B15:B16"/>
    <mergeCell ref="C15:C16"/>
    <mergeCell ref="D15:D16"/>
    <mergeCell ref="E15:I15"/>
    <mergeCell ref="B10:C10"/>
    <mergeCell ref="D10:N10"/>
    <mergeCell ref="B11:C11"/>
    <mergeCell ref="D11:N11"/>
    <mergeCell ref="B12:C12"/>
    <mergeCell ref="D12:E12"/>
    <mergeCell ref="D8:G8"/>
    <mergeCell ref="A1:N1"/>
    <mergeCell ref="D4:G4"/>
    <mergeCell ref="D5:G5"/>
    <mergeCell ref="D6:G6"/>
    <mergeCell ref="D7:G7"/>
  </mergeCells>
  <hyperlinks>
    <hyperlink ref="D8" r:id="rId1" xr:uid="{02B1E346-C097-4117-9DEB-51444CC03E4D}"/>
  </hyperlinks>
  <printOptions horizontalCentered="1" verticalCentered="1"/>
  <pageMargins left="0.25" right="0.25" top="0.75" bottom="0.75" header="0.3" footer="0.3"/>
  <pageSetup scale="38" firstPageNumber="0" orientation="landscape" r:id="rId2"/>
  <headerFooter alignWithMargins="0">
    <oddFooter>Page &amp;P of &amp;N</oddFooter>
  </headerFooter>
  <rowBreaks count="1" manualBreakCount="1">
    <brk id="44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Anexo 1</vt:lpstr>
      <vt:lpstr>Anexo 1 (A)</vt:lpstr>
      <vt:lpstr>Anexo 1 (B)</vt:lpstr>
      <vt:lpstr>'Anexo 1'!Excel_BuiltIn_Print_Area_2</vt:lpstr>
      <vt:lpstr>'Anexo 1 (A)'!Excel_BuiltIn_Print_Area_2</vt:lpstr>
      <vt:lpstr>'Anexo 1 (B)'!Excel_BuiltIn_Print_Area_2</vt:lpstr>
      <vt:lpstr>'Anexo 1'!Print_Area</vt:lpstr>
      <vt:lpstr>'Anexo 1 (A)'!Print_Area</vt:lpstr>
      <vt:lpstr>'Anexo 1 (B)'!Print_Area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despradel</dc:creator>
  <cp:lastModifiedBy>Lynette Batista</cp:lastModifiedBy>
  <cp:lastPrinted>2025-09-19T13:12:05Z</cp:lastPrinted>
  <dcterms:created xsi:type="dcterms:W3CDTF">2025-05-27T12:49:52Z</dcterms:created>
  <dcterms:modified xsi:type="dcterms:W3CDTF">2025-09-19T13:15:55Z</dcterms:modified>
</cp:coreProperties>
</file>