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6\"/>
    </mc:Choice>
  </mc:AlternateContent>
  <xr:revisionPtr revIDLastSave="0" documentId="13_ncr:1_{9AEC3D49-97B1-4D72-AEDB-E8CD1ADC1FA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'!$A$1:$S$85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13" i="2"/>
  <c r="F31" i="2" l="1"/>
  <c r="F54" i="2"/>
  <c r="F13" i="2" l="1"/>
  <c r="Q54" i="2" l="1"/>
  <c r="Q28" i="2"/>
  <c r="P28" i="2" l="1"/>
  <c r="O28" i="2" l="1"/>
  <c r="O18" i="2"/>
  <c r="O12" i="2"/>
  <c r="N28" i="2" l="1"/>
  <c r="N18" i="2"/>
  <c r="N12" i="2"/>
  <c r="M28" i="2" l="1"/>
  <c r="M18" i="2"/>
  <c r="M12" i="2"/>
  <c r="L54" i="2" l="1"/>
  <c r="L18" i="2"/>
  <c r="L28" i="2"/>
  <c r="K54" i="2" l="1"/>
  <c r="K28" i="2"/>
  <c r="K18" i="2"/>
  <c r="J28" i="2" l="1"/>
  <c r="I54" i="2" l="1"/>
  <c r="I28" i="2"/>
  <c r="I18" i="2"/>
  <c r="H28" i="2" l="1"/>
  <c r="H18" i="2" l="1"/>
  <c r="H12" i="2"/>
  <c r="G28" i="2" l="1"/>
  <c r="G18" i="2"/>
  <c r="F28" i="2" l="1"/>
  <c r="F18" i="2"/>
  <c r="F12" i="2"/>
  <c r="F85" i="2" s="1"/>
  <c r="F11" i="2" l="1"/>
  <c r="D13" i="2"/>
  <c r="D12" i="2"/>
  <c r="D25" i="2"/>
  <c r="D24" i="2"/>
  <c r="D23" i="2"/>
  <c r="D18" i="2" s="1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12" i="2"/>
  <c r="Q85" i="2" l="1"/>
  <c r="Q11" i="2"/>
  <c r="P18" i="2"/>
  <c r="P12" i="2"/>
  <c r="O11" i="2" l="1"/>
  <c r="R13" i="2" l="1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<sst xmlns="http://schemas.openxmlformats.org/spreadsheetml/2006/main" count="100" uniqueCount="100">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</sst>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2050256</xdr:colOff>
      <xdr:row>7</xdr:row>
      <xdr:rowOff>105242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topLeftCell="A9" zoomScale="80" zoomScaleNormal="80" workbookViewId="0">
      <selection activeCell="F59" sqref="F59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61" t="s">
        <v>94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9" ht="15.75" x14ac:dyDescent="0.25">
      <c r="C5" s="66" t="s">
        <v>99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8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63" t="s">
        <v>65</v>
      </c>
      <c r="D9" s="64" t="s">
        <v>92</v>
      </c>
      <c r="E9" s="64" t="s">
        <v>91</v>
      </c>
      <c r="F9" s="56" t="s">
        <v>89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63"/>
      <c r="D10" s="65"/>
      <c r="E10" s="65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5471381.2300000004</v>
      </c>
      <c r="G11" s="15">
        <f>+G12+G18+G28</f>
        <v>5092008.1899999995</v>
      </c>
      <c r="H11" s="15">
        <f>+H12+H18+H28+H54</f>
        <v>0</v>
      </c>
      <c r="I11" s="15">
        <f>+I12+I18+I28+I54</f>
        <v>0</v>
      </c>
      <c r="J11" s="15">
        <f>+J12+J18+J28+J54</f>
        <v>0</v>
      </c>
      <c r="K11" s="47">
        <f>+K12+K18+K28+K54</f>
        <v>0</v>
      </c>
      <c r="L11" s="15">
        <f>+L12+L18+L28+L54</f>
        <v>0</v>
      </c>
      <c r="M11" s="15">
        <f>+M12+M18+M28</f>
        <v>0</v>
      </c>
      <c r="N11" s="15">
        <f>+N12+N18+N28+N54</f>
        <v>0</v>
      </c>
      <c r="O11" s="15">
        <f>+O12+O18+O28+O54</f>
        <v>0</v>
      </c>
      <c r="P11" s="15">
        <f>+P12+P18+P28+P54</f>
        <v>0</v>
      </c>
      <c r="Q11" s="15">
        <f>+Q12+Q18+Q28+Q54</f>
        <v>0</v>
      </c>
      <c r="R11" s="15">
        <f>+F11+G11+H11+I11+J11+K11+L11+M11+N11+O11+P11+Q11</f>
        <v>10563389.42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3310508.44</v>
      </c>
      <c r="G12" s="19">
        <f>+G13+G14+G15+G17</f>
        <v>3349488.66</v>
      </c>
      <c r="H12" s="18">
        <f>+H13+H14+H15+H17</f>
        <v>0</v>
      </c>
      <c r="I12" s="18">
        <f>+I13+I14+I17</f>
        <v>0</v>
      </c>
      <c r="J12" s="18">
        <f>+J13+J14+J17+J15</f>
        <v>0</v>
      </c>
      <c r="K12" s="18">
        <f>+K13+K14+K15+K17</f>
        <v>0</v>
      </c>
      <c r="L12" s="18">
        <f>+L13+L14+L17</f>
        <v>0</v>
      </c>
      <c r="M12" s="18">
        <f>+M13+M14+M15+M16+M17</f>
        <v>0</v>
      </c>
      <c r="N12" s="18">
        <f>+N13+N14+N17+N15</f>
        <v>0</v>
      </c>
      <c r="O12" s="20">
        <f>+O13+O14+O15+O17</f>
        <v>0</v>
      </c>
      <c r="P12" s="20">
        <f>+P13+P14+P17</f>
        <v>0</v>
      </c>
      <c r="Q12" s="20">
        <f>+Q13+Q14+Q17+Q15</f>
        <v>0</v>
      </c>
      <c r="R12" s="15">
        <f t="shared" ref="R12:R75" si="0">+F12+G12+H12+I12+J12+K12+L12+M12+N12+O12+P12+Q12</f>
        <v>6659997.0999999996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2288000+565000</f>
        <v>2853000</v>
      </c>
      <c r="G13" s="9">
        <f>2368000+515000</f>
        <v>2883000</v>
      </c>
      <c r="H13" s="35"/>
      <c r="I13" s="9"/>
      <c r="J13" s="9"/>
      <c r="K13" s="13"/>
      <c r="L13" s="13"/>
      <c r="M13" s="9"/>
      <c r="N13" s="13"/>
      <c r="O13" s="13"/>
      <c r="P13" s="13"/>
      <c r="Q13" s="13"/>
      <c r="R13" s="15">
        <f>+F13+G13+H13+I13+J13+K13+L13+M13+N13+O13+P13+Q13</f>
        <v>5736000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37000</v>
      </c>
      <c r="G14" s="11">
        <v>37000</v>
      </c>
      <c r="H14" s="9"/>
      <c r="I14" s="12"/>
      <c r="J14" s="12"/>
      <c r="K14" s="12"/>
      <c r="L14" s="12"/>
      <c r="M14" s="12"/>
      <c r="N14" s="12"/>
      <c r="O14" s="52"/>
      <c r="P14" s="13"/>
      <c r="Q14" s="13"/>
      <c r="R14" s="15">
        <f>+F14+G14+H14+I14+J14+K14+L14+M14+N14+O14+P14+Q14</f>
        <v>74000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/>
      <c r="I15" s="9"/>
      <c r="J15" s="13"/>
      <c r="K15" s="9"/>
      <c r="L15" s="12"/>
      <c r="M15" s="9"/>
      <c r="N15" s="13"/>
      <c r="O15" s="13"/>
      <c r="P15" s="13"/>
      <c r="Q15" s="13"/>
      <c r="R15" s="15">
        <f>+F15+G15+H15+I15+J15+K15+L15+M15+N15+O15+P15+Q15</f>
        <v>0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/>
      <c r="R16" s="15">
        <f t="shared" si="0"/>
        <v>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v>420508.44</v>
      </c>
      <c r="G17" s="9">
        <v>429488.66</v>
      </c>
      <c r="H17" s="9"/>
      <c r="I17" s="9"/>
      <c r="J17" s="9"/>
      <c r="K17" s="13"/>
      <c r="L17" s="13"/>
      <c r="M17" s="9"/>
      <c r="N17" s="13"/>
      <c r="O17" s="13"/>
      <c r="P17" s="13"/>
      <c r="Q17" s="13"/>
      <c r="R17" s="15">
        <f t="shared" si="0"/>
        <v>849997.1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1911890.71</v>
      </c>
      <c r="G18" s="27">
        <f>+G19+G21+G22+G23+G24+G25+G27+G26</f>
        <v>1649299.5299999998</v>
      </c>
      <c r="H18" s="28">
        <f>+H19+H22+H23+H24+H25+H27+H20+H26</f>
        <v>0</v>
      </c>
      <c r="I18" s="28">
        <f>+I19+I20+I21+I23+I24+I25+I26+I27+I22</f>
        <v>0</v>
      </c>
      <c r="J18" s="27">
        <f>+J19+J20+J21+J22+J23+J24+J25+J26+J27</f>
        <v>0</v>
      </c>
      <c r="K18" s="28">
        <f>+K19+K20+K21+K22+K23+K24+K26+K27+K25</f>
        <v>0</v>
      </c>
      <c r="L18" s="28">
        <f>+L19+L21+L22+L23+L24+L26+L27</f>
        <v>0</v>
      </c>
      <c r="M18" s="28">
        <f>+M19+M23+M24+M25+M26+M27+M22</f>
        <v>0</v>
      </c>
      <c r="N18" s="28">
        <f>+N19+N21+N23+N24+N25+N26+N27+N20+N22</f>
        <v>0</v>
      </c>
      <c r="O18" s="28">
        <f>+O19+O20+O21+O22+O24+O25+O26+O27+O23</f>
        <v>0</v>
      </c>
      <c r="P18" s="28">
        <f>+P19+P20+P21+P22+P23+P24+P25+P26+P27</f>
        <v>0</v>
      </c>
      <c r="Q18" s="28">
        <f>+Q19+Q20+Q22+Q23+Q24+Q25+Q26+Q27+Q21</f>
        <v>0</v>
      </c>
      <c r="R18" s="15">
        <f>+F18+G18+H18+I18+J18+K18+L18+M18+N18+O18+P18+Q18</f>
        <v>3561190.2399999998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v>255624.42</v>
      </c>
      <c r="G19" s="9">
        <v>106422.47</v>
      </c>
      <c r="H19" s="9"/>
      <c r="I19" s="9"/>
      <c r="J19" s="9"/>
      <c r="K19" s="9"/>
      <c r="L19" s="13"/>
      <c r="M19" s="9"/>
      <c r="N19" s="13"/>
      <c r="O19" s="13"/>
      <c r="P19" s="13"/>
      <c r="Q19" s="13"/>
      <c r="R19" s="15">
        <f t="shared" si="0"/>
        <v>362046.89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/>
      <c r="I20" s="9"/>
      <c r="J20" s="9"/>
      <c r="K20" s="9"/>
      <c r="M20" s="9"/>
      <c r="N20" s="13"/>
      <c r="O20" s="13"/>
      <c r="P20" s="13"/>
      <c r="Q20" s="13"/>
      <c r="R20" s="15">
        <f t="shared" si="0"/>
        <v>0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5">
        <f t="shared" si="0"/>
        <v>0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>
        <v>15500</v>
      </c>
      <c r="H22" s="9"/>
      <c r="I22" s="9"/>
      <c r="J22" s="9"/>
      <c r="K22" s="9"/>
      <c r="L22" s="9"/>
      <c r="M22" s="9"/>
      <c r="N22" s="34"/>
      <c r="O22" s="9"/>
      <c r="P22" s="9"/>
      <c r="Q22" s="9"/>
      <c r="R22" s="15">
        <f t="shared" si="0"/>
        <v>15500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624311.28</v>
      </c>
      <c r="G23" s="9">
        <v>643858.22</v>
      </c>
      <c r="H23" s="9"/>
      <c r="I23" s="9"/>
      <c r="J23" s="9"/>
      <c r="K23" s="9"/>
      <c r="L23" s="13"/>
      <c r="M23" s="9"/>
      <c r="N23" s="13"/>
      <c r="O23" s="13"/>
      <c r="P23" s="13"/>
      <c r="Q23" s="13"/>
      <c r="R23" s="15">
        <f t="shared" si="0"/>
        <v>1268169.5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564842.06999999995</v>
      </c>
      <c r="G24" s="9">
        <v>563604.44999999995</v>
      </c>
      <c r="H24" s="9"/>
      <c r="I24" s="9"/>
      <c r="J24" s="9"/>
      <c r="K24" s="9"/>
      <c r="L24" s="9"/>
      <c r="M24" s="9"/>
      <c r="N24" s="9"/>
      <c r="O24" s="9"/>
      <c r="P24" s="13"/>
      <c r="Q24" s="13"/>
      <c r="R24" s="15">
        <f t="shared" si="0"/>
        <v>1128446.52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/>
      <c r="G25" s="9"/>
      <c r="H25" s="9"/>
      <c r="I25" s="9"/>
      <c r="J25" s="9"/>
      <c r="K25" s="9"/>
      <c r="L25" s="13"/>
      <c r="M25" s="9"/>
      <c r="N25" s="9"/>
      <c r="O25" s="9"/>
      <c r="P25" s="13"/>
      <c r="Q25" s="13"/>
      <c r="R25" s="15">
        <f t="shared" si="0"/>
        <v>0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315250</v>
      </c>
      <c r="G26" s="9">
        <v>13850</v>
      </c>
      <c r="H26" s="9"/>
      <c r="I26" s="9"/>
      <c r="J26" s="9"/>
      <c r="K26" s="9"/>
      <c r="L26" s="13"/>
      <c r="M26" s="9"/>
      <c r="N26" s="9"/>
      <c r="O26" s="13"/>
      <c r="P26" s="13"/>
      <c r="Q26" s="13"/>
      <c r="R26" s="15">
        <f t="shared" si="0"/>
        <v>329100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151862.94</v>
      </c>
      <c r="G27" s="9">
        <f>306064.39</f>
        <v>306064.39</v>
      </c>
      <c r="H27" s="9"/>
      <c r="I27" s="9"/>
      <c r="J27" s="9"/>
      <c r="K27" s="9"/>
      <c r="L27" s="13"/>
      <c r="M27" s="9"/>
      <c r="N27" s="9"/>
      <c r="O27" s="13"/>
      <c r="P27" s="13"/>
      <c r="Q27" s="13"/>
      <c r="R27" s="15">
        <f t="shared" si="0"/>
        <v>457927.33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248982.08000000002</v>
      </c>
      <c r="G28" s="18">
        <f>+G29+G31+G37</f>
        <v>93220</v>
      </c>
      <c r="H28" s="18">
        <f>+H29+H33+H37</f>
        <v>0</v>
      </c>
      <c r="I28" s="18">
        <f>+I29+I30+I31+I32+I33+I34+I35+I36+I37</f>
        <v>0</v>
      </c>
      <c r="J28" s="19">
        <f>+J29+J30+J31+J32+J33+J34+J35+J37</f>
        <v>0</v>
      </c>
      <c r="K28" s="18">
        <f>+K29+K30+K31+K32+K33+K34+K35+K36+K37</f>
        <v>0</v>
      </c>
      <c r="L28" s="18">
        <f>+L29+L30+L31+L35+L37+L34</f>
        <v>0</v>
      </c>
      <c r="M28" s="18">
        <f>+M29+M31+M33+M34+M35+M37</f>
        <v>0</v>
      </c>
      <c r="N28" s="18">
        <f>+N29+N31+N33+N34+N37</f>
        <v>0</v>
      </c>
      <c r="O28" s="20">
        <f>+O29+O31+O33+O35+O37</f>
        <v>0</v>
      </c>
      <c r="P28" s="18">
        <f>+P29+P31+P33+P37</f>
        <v>0</v>
      </c>
      <c r="Q28" s="20">
        <f>+Q29+Q35+Q37+Q33+Q34+Q31</f>
        <v>0</v>
      </c>
      <c r="R28" s="15">
        <f t="shared" si="0"/>
        <v>342202.08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/>
      <c r="I29" s="9"/>
      <c r="J29" s="9"/>
      <c r="K29" s="9"/>
      <c r="L29" s="13"/>
      <c r="M29" s="9"/>
      <c r="N29" s="9"/>
      <c r="O29" s="9"/>
      <c r="P29" s="13"/>
      <c r="Q29" s="13"/>
      <c r="R29" s="15">
        <f t="shared" si="0"/>
        <v>23600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/>
      <c r="M30" s="9"/>
      <c r="N30" s="13"/>
      <c r="O30" s="13"/>
      <c r="P30" s="13"/>
      <c r="Q30" s="13"/>
      <c r="R30" s="15">
        <f t="shared" si="0"/>
        <v>0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f>87792+40120</f>
        <v>127912</v>
      </c>
      <c r="G31" s="9">
        <v>54575</v>
      </c>
      <c r="H31" s="9"/>
      <c r="I31" s="9"/>
      <c r="J31" s="9"/>
      <c r="K31" s="9"/>
      <c r="L31" s="13"/>
      <c r="M31" s="9"/>
      <c r="N31" s="13"/>
      <c r="O31" s="9"/>
      <c r="P31" s="13"/>
      <c r="Q31" s="13"/>
      <c r="R31" s="15">
        <f t="shared" si="0"/>
        <v>182487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/>
      <c r="K32" s="9"/>
      <c r="L32" s="13"/>
      <c r="N32" s="13"/>
      <c r="R32" s="2">
        <f t="shared" si="0"/>
        <v>0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/>
      <c r="I33" s="9"/>
      <c r="J33" s="9"/>
      <c r="K33" s="9"/>
      <c r="L33" s="13"/>
      <c r="M33" s="9"/>
      <c r="N33" s="9"/>
      <c r="O33" s="9"/>
      <c r="P33" s="9"/>
      <c r="Q33" s="13"/>
      <c r="R33" s="15">
        <f t="shared" si="0"/>
        <v>0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/>
      <c r="J34" s="9"/>
      <c r="K34" s="9"/>
      <c r="L34" s="13"/>
      <c r="M34" s="9"/>
      <c r="N34" s="13"/>
      <c r="P34" s="13"/>
      <c r="Q34" s="13"/>
      <c r="R34" s="15">
        <f t="shared" si="0"/>
        <v>0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/>
      <c r="J35" s="9"/>
      <c r="K35" s="9"/>
      <c r="L35" s="9"/>
      <c r="M35" s="9"/>
      <c r="N35" s="13"/>
      <c r="O35" s="9"/>
      <c r="P35" s="9"/>
      <c r="Q35" s="9"/>
      <c r="R35" s="15">
        <f t="shared" si="0"/>
        <v>0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121070.08</v>
      </c>
      <c r="G37" s="13">
        <v>15045</v>
      </c>
      <c r="H37" s="9"/>
      <c r="I37" s="9"/>
      <c r="J37" s="9"/>
      <c r="K37" s="9"/>
      <c r="L37" s="13"/>
      <c r="M37" s="13"/>
      <c r="N37" s="51"/>
      <c r="O37" s="13"/>
      <c r="P37" s="13"/>
      <c r="Q37" s="13"/>
      <c r="R37" s="15">
        <f t="shared" si="0"/>
        <v>136115.08000000002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F54" s="49">
        <f>+F55+F59</f>
        <v>251858.26</v>
      </c>
      <c r="H54" s="14"/>
      <c r="I54" s="20">
        <f>+I55+I60</f>
        <v>0</v>
      </c>
      <c r="J54" s="10"/>
      <c r="K54" s="14">
        <f>+K55</f>
        <v>0</v>
      </c>
      <c r="L54" s="18">
        <f>+L55</f>
        <v>0</v>
      </c>
      <c r="N54" s="14"/>
      <c r="O54" s="13"/>
      <c r="P54" s="20"/>
      <c r="Q54" s="20">
        <f>+Q55+Q59</f>
        <v>0</v>
      </c>
      <c r="R54" s="15">
        <f t="shared" si="0"/>
        <v>251858.26</v>
      </c>
    </row>
    <row r="55" spans="3:18" ht="18.75" customHeight="1" x14ac:dyDescent="0.25">
      <c r="C55" s="5" t="s">
        <v>43</v>
      </c>
      <c r="D55" s="22">
        <v>975000</v>
      </c>
      <c r="E55" s="22"/>
      <c r="F55" s="50">
        <v>224577.6</v>
      </c>
      <c r="H55" s="13"/>
      <c r="I55" s="13"/>
      <c r="J55" s="9"/>
      <c r="K55" s="13"/>
      <c r="L55" s="13"/>
      <c r="N55" s="13"/>
      <c r="O55" s="13"/>
      <c r="P55" s="13"/>
      <c r="Q55" s="13"/>
      <c r="R55" s="15">
        <f t="shared" si="0"/>
        <v>224577.6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F59" s="50">
        <v>27280.66</v>
      </c>
      <c r="P59" s="13"/>
      <c r="Q59" s="13"/>
      <c r="R59" s="15">
        <f t="shared" si="0"/>
        <v>27280.66</v>
      </c>
    </row>
    <row r="60" spans="3:18" x14ac:dyDescent="0.25">
      <c r="C60" s="5" t="s">
        <v>48</v>
      </c>
      <c r="D60" s="6"/>
      <c r="E60" s="6"/>
      <c r="Q60" s="13"/>
      <c r="R60" s="15">
        <f t="shared" si="0"/>
        <v>0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+F12+F18+F28+F54</f>
        <v>5723239.4900000002</v>
      </c>
      <c r="G85" s="31">
        <f>+G12+G18+G28</f>
        <v>5092008.1899999995</v>
      </c>
      <c r="H85" s="31">
        <f>+H12+H18+H28+H54</f>
        <v>0</v>
      </c>
      <c r="I85" s="31">
        <f>+I12+I18+I28+I54</f>
        <v>0</v>
      </c>
      <c r="J85" s="31">
        <f>+J54+J28+J18+J12</f>
        <v>0</v>
      </c>
      <c r="K85" s="31">
        <f>+K54+K28+K18+K12</f>
        <v>0</v>
      </c>
      <c r="L85" s="31">
        <f>+L54+L28+L18+L12</f>
        <v>0</v>
      </c>
      <c r="M85" s="31">
        <f>+M12+M18+M28</f>
        <v>0</v>
      </c>
      <c r="N85" s="32">
        <f>+N12+N18+N28</f>
        <v>0</v>
      </c>
      <c r="O85" s="31">
        <f>+O12+O18+O28</f>
        <v>0</v>
      </c>
      <c r="P85" s="31">
        <f>+P12+P18+P28+P54</f>
        <v>0</v>
      </c>
      <c r="Q85" s="31">
        <f>+Q12+Q18+Q28+Q54</f>
        <v>0</v>
      </c>
      <c r="R85" s="33">
        <f>+F85+G85+H85+I85+J85+K85+L85+M85+N85+O85+P85+Q85</f>
        <v>10815247.68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3" t="s">
        <v>95</v>
      </c>
      <c r="I94" s="53"/>
      <c r="J94" s="53"/>
      <c r="K94" s="53"/>
    </row>
    <row r="95" spans="3:18" x14ac:dyDescent="0.25">
      <c r="H95" s="54" t="s">
        <v>96</v>
      </c>
      <c r="I95" s="54"/>
      <c r="J95" s="54"/>
      <c r="K95" s="54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</cp:lastModifiedBy>
  <cp:lastPrinted>2025-04-14T14:34:12Z</cp:lastPrinted>
  <dcterms:created xsi:type="dcterms:W3CDTF">2021-07-29T18:58:50Z</dcterms:created>
  <dcterms:modified xsi:type="dcterms:W3CDTF">2026-03-13T18:42:50Z</dcterms:modified>
</cp:coreProperties>
</file>